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Gegužė/2023 gegužės 12-18 Darbinis/"/>
    </mc:Choice>
  </mc:AlternateContent>
  <xr:revisionPtr revIDLastSave="411" documentId="13_ncr:1_{32D40689-386A-48FC-8676-F52754600FAC}" xr6:coauthVersionLast="47" xr6:coauthVersionMax="47" xr10:uidLastSave="{2A72688D-70B6-4401-B428-FFC3AE4749A0}"/>
  <bookViews>
    <workbookView xWindow="-108" yWindow="-108" windowWidth="23256" windowHeight="12576" xr2:uid="{00000000-000D-0000-FFFF-FFFF00000000}"/>
  </bookViews>
  <sheets>
    <sheet name="05.12-05.18" sheetId="6" r:id="rId1"/>
    <sheet name="05.05-05.11" sheetId="5" r:id="rId2"/>
    <sheet name="04.28-05.04" sheetId="4" r:id="rId3"/>
    <sheet name="04.21-04.27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6" l="1"/>
  <c r="I32" i="6"/>
  <c r="I33" i="6"/>
  <c r="I34" i="6"/>
  <c r="I35" i="6"/>
  <c r="I36" i="6"/>
  <c r="I37" i="6"/>
  <c r="I38" i="6"/>
  <c r="I39" i="6"/>
  <c r="I40" i="6"/>
  <c r="I41" i="6"/>
  <c r="I22" i="6"/>
  <c r="I23" i="6"/>
  <c r="I25" i="6"/>
  <c r="I26" i="6"/>
  <c r="I27" i="6"/>
  <c r="I28" i="6"/>
  <c r="I12" i="6"/>
  <c r="I13" i="6"/>
  <c r="I14" i="6"/>
  <c r="I15" i="6"/>
  <c r="I16" i="6"/>
  <c r="I17" i="6"/>
  <c r="I18" i="6"/>
  <c r="I19" i="6"/>
  <c r="I4" i="6"/>
  <c r="I5" i="6"/>
  <c r="I6" i="6"/>
  <c r="I7" i="6"/>
  <c r="I8" i="6"/>
  <c r="I9" i="6"/>
  <c r="F3" i="6"/>
  <c r="F28" i="6" l="1"/>
  <c r="F13" i="6" l="1"/>
  <c r="F40" i="6" l="1"/>
  <c r="F37" i="6" l="1"/>
  <c r="G42" i="6"/>
  <c r="D42" i="6"/>
  <c r="F42" i="6" s="1"/>
  <c r="F33" i="6"/>
  <c r="F38" i="6"/>
  <c r="F39" i="6"/>
  <c r="F35" i="6"/>
  <c r="F27" i="6"/>
  <c r="F36" i="6"/>
  <c r="F18" i="6"/>
  <c r="F22" i="6"/>
  <c r="F23" i="6"/>
  <c r="I30" i="6"/>
  <c r="F30" i="6"/>
  <c r="F19" i="6"/>
  <c r="F29" i="6"/>
  <c r="I21" i="6"/>
  <c r="F21" i="6"/>
  <c r="F26" i="6"/>
  <c r="F20" i="6"/>
  <c r="F31" i="6"/>
  <c r="F16" i="6"/>
  <c r="F15" i="6"/>
  <c r="F14" i="6"/>
  <c r="I11" i="6"/>
  <c r="F11" i="6"/>
  <c r="F12" i="6"/>
  <c r="F5" i="6"/>
  <c r="F6" i="6"/>
  <c r="I3" i="6"/>
  <c r="I48" i="5"/>
  <c r="I45" i="5"/>
  <c r="I46" i="5"/>
  <c r="I47" i="5"/>
  <c r="I44" i="5"/>
  <c r="I34" i="5"/>
  <c r="I40" i="5"/>
  <c r="I41" i="5"/>
  <c r="I42" i="5"/>
  <c r="I43" i="5"/>
  <c r="I31" i="5"/>
  <c r="I32" i="5"/>
  <c r="I33" i="5"/>
  <c r="I35" i="5"/>
  <c r="I36" i="5"/>
  <c r="I37" i="5"/>
  <c r="I38" i="5"/>
  <c r="I22" i="5"/>
  <c r="I18" i="5"/>
  <c r="I23" i="5"/>
  <c r="I20" i="5"/>
  <c r="I24" i="5"/>
  <c r="I25" i="5"/>
  <c r="I26" i="5"/>
  <c r="I27" i="5"/>
  <c r="I7" i="5"/>
  <c r="I8" i="5"/>
  <c r="I9" i="5"/>
  <c r="I10" i="5"/>
  <c r="I11" i="5"/>
  <c r="I12" i="5"/>
  <c r="I5" i="5"/>
  <c r="I3" i="5" l="1"/>
  <c r="F32" i="5" l="1"/>
  <c r="I6" i="5" l="1"/>
  <c r="I30" i="5"/>
  <c r="F46" i="5" l="1"/>
  <c r="F8" i="5"/>
  <c r="F43" i="5"/>
  <c r="F33" i="4"/>
  <c r="I33" i="4"/>
  <c r="I48" i="4"/>
  <c r="F48" i="4"/>
  <c r="I32" i="4"/>
  <c r="F39" i="5" l="1"/>
  <c r="F10" i="5" l="1"/>
  <c r="F17" i="5"/>
  <c r="F52" i="2"/>
  <c r="G52" i="2"/>
  <c r="D52" i="2"/>
  <c r="G50" i="4"/>
  <c r="D50" i="4"/>
  <c r="F50" i="4" s="1"/>
  <c r="G49" i="5"/>
  <c r="D49" i="5"/>
  <c r="F49" i="5" s="1"/>
  <c r="F41" i="5"/>
  <c r="F48" i="5"/>
  <c r="F26" i="5"/>
  <c r="F44" i="5"/>
  <c r="F45" i="5"/>
  <c r="F33" i="5"/>
  <c r="F23" i="5"/>
  <c r="I15" i="5"/>
  <c r="F37" i="5"/>
  <c r="F24" i="5"/>
  <c r="F36" i="5"/>
  <c r="F18" i="5"/>
  <c r="F38" i="5"/>
  <c r="I29" i="5"/>
  <c r="F29" i="5"/>
  <c r="F25" i="5"/>
  <c r="F34" i="5"/>
  <c r="F35" i="5"/>
  <c r="I21" i="5"/>
  <c r="F21" i="5"/>
  <c r="F20" i="5"/>
  <c r="F19" i="5"/>
  <c r="F14" i="5"/>
  <c r="I17" i="5"/>
  <c r="I13" i="5"/>
  <c r="F13" i="5"/>
  <c r="F12" i="5"/>
  <c r="F11" i="5"/>
  <c r="F7" i="5"/>
  <c r="F5" i="5"/>
  <c r="I4" i="5"/>
  <c r="F4" i="5"/>
  <c r="F19" i="4"/>
  <c r="F20" i="4"/>
  <c r="F21" i="4"/>
  <c r="F22" i="4"/>
  <c r="F23" i="4"/>
  <c r="F26" i="4"/>
  <c r="F27" i="4"/>
  <c r="F30" i="4"/>
  <c r="F38" i="4"/>
  <c r="F35" i="4"/>
  <c r="F36" i="4"/>
  <c r="F37" i="4"/>
  <c r="F41" i="4"/>
  <c r="F42" i="4"/>
  <c r="I28" i="2"/>
  <c r="I31" i="4" l="1"/>
  <c r="I47" i="4"/>
  <c r="F49" i="4" l="1"/>
  <c r="F25" i="4"/>
  <c r="I21" i="4" l="1"/>
  <c r="I8" i="4"/>
  <c r="I39" i="4"/>
  <c r="F6" i="4" l="1"/>
  <c r="F14" i="4"/>
  <c r="F3" i="4"/>
  <c r="F18" i="4" l="1"/>
  <c r="I45" i="4"/>
  <c r="I7" i="4"/>
  <c r="I28" i="4"/>
  <c r="I43" i="4"/>
  <c r="I44" i="4"/>
  <c r="I24" i="4"/>
  <c r="I40" i="2" l="1"/>
  <c r="I41" i="2"/>
  <c r="I42" i="2"/>
  <c r="I43" i="2"/>
  <c r="I44" i="2"/>
  <c r="I45" i="2"/>
  <c r="I46" i="2"/>
  <c r="I47" i="2"/>
  <c r="I48" i="2"/>
  <c r="I49" i="2"/>
  <c r="I50" i="2"/>
  <c r="I51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25" i="2"/>
  <c r="I13" i="2"/>
  <c r="I14" i="2"/>
  <c r="I15" i="2"/>
  <c r="I16" i="2"/>
  <c r="I17" i="2"/>
  <c r="I18" i="2"/>
  <c r="I19" i="2"/>
  <c r="I20" i="2"/>
  <c r="I21" i="2"/>
  <c r="I22" i="2"/>
  <c r="I23" i="2"/>
  <c r="I24" i="2"/>
  <c r="I12" i="2"/>
  <c r="I6" i="2"/>
  <c r="I7" i="2"/>
  <c r="I8" i="2"/>
  <c r="I9" i="2"/>
  <c r="I5" i="2"/>
  <c r="I4" i="2"/>
  <c r="I3" i="2"/>
  <c r="I27" i="4"/>
  <c r="I29" i="4"/>
  <c r="I35" i="4"/>
  <c r="I19" i="4"/>
  <c r="I20" i="4"/>
  <c r="I34" i="4"/>
  <c r="I12" i="4"/>
  <c r="I42" i="4"/>
  <c r="I41" i="4"/>
  <c r="I40" i="4"/>
  <c r="I36" i="4"/>
  <c r="I22" i="4"/>
  <c r="I37" i="4"/>
  <c r="I46" i="4"/>
  <c r="I30" i="4"/>
  <c r="I49" i="4"/>
  <c r="I38" i="4"/>
  <c r="F46" i="4"/>
  <c r="F40" i="4"/>
  <c r="F34" i="4"/>
  <c r="F29" i="4"/>
  <c r="I23" i="4"/>
  <c r="I5" i="4"/>
  <c r="I18" i="4"/>
  <c r="I26" i="4"/>
  <c r="I15" i="4"/>
  <c r="F15" i="4"/>
  <c r="I16" i="4"/>
  <c r="F16" i="4"/>
  <c r="F13" i="4"/>
  <c r="I10" i="4"/>
  <c r="F10" i="4"/>
  <c r="I11" i="4"/>
  <c r="F11" i="4"/>
  <c r="I25" i="4"/>
  <c r="I9" i="4"/>
  <c r="F9" i="4"/>
  <c r="I6" i="4"/>
  <c r="I4" i="4"/>
  <c r="F4" i="4"/>
  <c r="I3" i="4"/>
  <c r="F33" i="2"/>
  <c r="F47" i="2"/>
  <c r="F31" i="2" l="1"/>
  <c r="F26" i="2"/>
  <c r="F23" i="2"/>
  <c r="F41" i="2"/>
  <c r="F36" i="2"/>
  <c r="F37" i="2"/>
  <c r="F39" i="2"/>
  <c r="F18" i="2"/>
  <c r="F46" i="2"/>
  <c r="F14" i="2" l="1"/>
  <c r="F34" i="2"/>
  <c r="F50" i="2"/>
  <c r="F40" i="2" l="1"/>
  <c r="F4" i="2" l="1"/>
  <c r="F6" i="2"/>
  <c r="F9" i="2"/>
  <c r="F8" i="2"/>
  <c r="F10" i="2"/>
  <c r="F12" i="2"/>
  <c r="F13" i="2"/>
  <c r="F17" i="2"/>
  <c r="F20" i="2"/>
  <c r="F19" i="2"/>
  <c r="F21" i="2"/>
  <c r="F22" i="2"/>
  <c r="F27" i="2"/>
  <c r="F29" i="2"/>
  <c r="F35" i="2"/>
  <c r="F32" i="2"/>
  <c r="F48" i="2"/>
</calcChain>
</file>

<file path=xl/sharedStrings.xml><?xml version="1.0" encoding="utf-8"?>
<sst xmlns="http://schemas.openxmlformats.org/spreadsheetml/2006/main" count="687" uniqueCount="136">
  <si>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</si>
  <si>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</si>
  <si>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</si>
  <si>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</si>
  <si>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</si>
  <si>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</si>
  <si>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</si>
  <si>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</si>
  <si>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</si>
  <si>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</si>
  <si>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</si>
  <si>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Broliai Super Mario. Filmas (Super Mario Bros.)</t>
  </si>
  <si>
    <t>ACME Film / SONY</t>
  </si>
  <si>
    <t>ACME Film</t>
  </si>
  <si>
    <t>ACME Film / WB</t>
  </si>
  <si>
    <t>Garsų pasaulio įrašai</t>
  </si>
  <si>
    <t>Adastra Cinema</t>
  </si>
  <si>
    <t xml:space="preserve">Theatrical Film Distribution </t>
  </si>
  <si>
    <t>-</t>
  </si>
  <si>
    <t>Popiežiaus egzorcistas (Pope's Exorcist )</t>
  </si>
  <si>
    <t>Džonas Vikas 4 (John Wick Chapter Four)</t>
  </si>
  <si>
    <t>AIR</t>
  </si>
  <si>
    <t>Mafia Mamma</t>
  </si>
  <si>
    <t>Suzume</t>
  </si>
  <si>
    <t>Renfildas (Renfield)</t>
  </si>
  <si>
    <t>Aš ir Jis. Tikra katastrofa (Beautiful disaster)</t>
  </si>
  <si>
    <t>Požemiai ir drakonai. Garbė tarp vagių (Dungeons &amp; Dragons: Honor Among Thieves)</t>
  </si>
  <si>
    <t>Trys muškietininkai: D'artanjanas (Three Musketeers: D'Artagnan)</t>
  </si>
  <si>
    <t>Lankomumo vid.
(Average ADM)</t>
  </si>
  <si>
    <t xml:space="preserve">Sūnus (Son) </t>
  </si>
  <si>
    <t>Estinfilm</t>
  </si>
  <si>
    <t>N</t>
  </si>
  <si>
    <t>Viskas iškart ir visur</t>
  </si>
  <si>
    <t>Asteriksas ir Obeliksas: drakonų imperija (Asterix and Obelix: The Middle Kingdom)</t>
  </si>
  <si>
    <t>Detektyvas Sanis (Inspector Sun and the curse of the black widow)</t>
  </si>
  <si>
    <t>Bučinys (Kysset)</t>
  </si>
  <si>
    <t>Paradas</t>
  </si>
  <si>
    <t>Poetas</t>
  </si>
  <si>
    <t>Salos vaiduokliai (The Banshees of Inisherin)</t>
  </si>
  <si>
    <t>Po mokyklos</t>
  </si>
  <si>
    <t>Theatrical Film Distribution / WDSMPI</t>
  </si>
  <si>
    <t>Filip</t>
  </si>
  <si>
    <t xml:space="preserve">Mumijos (Mummies) </t>
  </si>
  <si>
    <t>Banginis (The Whale)</t>
  </si>
  <si>
    <t>Batuotas katinas Pūkis: paskutinis noras (Puss in Boots: The Last Wish)</t>
  </si>
  <si>
    <t>Broliai lokiai: atgal į žemę (Boonie Bears: Back to Earth)</t>
  </si>
  <si>
    <t>Travolta</t>
  </si>
  <si>
    <t>DuKine / Universal</t>
  </si>
  <si>
    <t>Unlimited Media OÜ</t>
  </si>
  <si>
    <t>Pajamos 
praeita sav.
(GBO LW)</t>
  </si>
  <si>
    <t>Kakė Makė: mano filmas</t>
  </si>
  <si>
    <t>Nj world</t>
  </si>
  <si>
    <t>Mizantropas (To Catch a Killer)</t>
  </si>
  <si>
    <t>Piktieji numirėliai prisikelia (Evil Dead Rise)</t>
  </si>
  <si>
    <t>#</t>
  </si>
  <si>
    <t>#
LW</t>
  </si>
  <si>
    <t>Erikas Akmenširdis (Erik Stoneheart)</t>
  </si>
  <si>
    <t>P</t>
  </si>
  <si>
    <t>Visos Bo baimės (Beau is afraid)</t>
  </si>
  <si>
    <t>Preview</t>
  </si>
  <si>
    <t>Tvirtas užnugaris (The Covenant)</t>
  </si>
  <si>
    <t>DuKine / Universal Pictures</t>
  </si>
  <si>
    <t>Dukine / Paramount Pictures</t>
  </si>
  <si>
    <t>Apačiai: Paryžiaus gauja (Apache: Gang of Paris)</t>
  </si>
  <si>
    <t>Theatrical Film Distribution</t>
  </si>
  <si>
    <t>Įsikūnijimas. Vandens kelias (Avatar: The Way of Water)</t>
  </si>
  <si>
    <t>Tar</t>
  </si>
  <si>
    <t>8 kalnai (The Eight Mountains)</t>
  </si>
  <si>
    <t>Europos kinas</t>
  </si>
  <si>
    <t>Aklas gluosnis, mieganti  moteris (Blind Willow, Sleeping Woman)</t>
  </si>
  <si>
    <t>Vagiliautojai (Shoplifters)</t>
  </si>
  <si>
    <t>Žvaigždės vidurdienį (Stars at Noon)</t>
  </si>
  <si>
    <t>Rose Namajunas: Aš esu čempionė (Thug Rose)</t>
  </si>
  <si>
    <t>Su meile ir įsiūčiu  (Both Sides of the Blade (Fire!)</t>
  </si>
  <si>
    <t>Aš nesu ponia Bovari (I am not Madamme Bovary)</t>
  </si>
  <si>
    <t>Po saulės (After sun)</t>
  </si>
  <si>
    <t>Mariupolis 2</t>
  </si>
  <si>
    <t>Vytauto Katkaus filmų trilogija (Uogos, Kolektyviniai sodai, Miegamasis rajonas)</t>
  </si>
  <si>
    <t>Metas išeiti (Decision to Leave)</t>
  </si>
  <si>
    <t>Begalybė (L’immensita)</t>
  </si>
  <si>
    <t>Paskutinis šokis (Last Dance)</t>
  </si>
  <si>
    <t>Amžinai jauni (Forever Young)</t>
  </si>
  <si>
    <t>Sugrįžimas į Seulą (Retour à Séoul)</t>
  </si>
  <si>
    <t>A-One Films</t>
  </si>
  <si>
    <t>Dvyliktosios naktis (La nuit du 12)</t>
  </si>
  <si>
    <t xml:space="preserve"> </t>
  </si>
  <si>
    <t>Balandžio 28 d.–gegužės 4 d. Lietuvos kino teatruose rodytų filmų topas
April 28–May 4 Lithuanian top</t>
  </si>
  <si>
    <t>UFO (UFO Sweden)</t>
  </si>
  <si>
    <t>Penki velniai (Les Cinq Diables)</t>
  </si>
  <si>
    <t>Kino aljansas</t>
  </si>
  <si>
    <t>Petsi Iš Argo (Argonuts)</t>
  </si>
  <si>
    <t>Gyveno kartą Oto (Man Called Otto)</t>
  </si>
  <si>
    <t>65: Išnykimo riba (65)</t>
  </si>
  <si>
    <t>Pradingusi (Missing)</t>
  </si>
  <si>
    <t>Homo Vilutis</t>
  </si>
  <si>
    <t>Propos studija</t>
  </si>
  <si>
    <t>Total (49)</t>
  </si>
  <si>
    <t>Galaktikos sergėtojai. III dalis (Guardians of the Galaxy Vol. 3)</t>
  </si>
  <si>
    <t>Svaiginantis aukštis (Fall)</t>
  </si>
  <si>
    <t>Kilnojamos durys (Portable door)</t>
  </si>
  <si>
    <t>Baltic Content Media</t>
  </si>
  <si>
    <t>Lokių čia nėra (No Bears)</t>
  </si>
  <si>
    <t>Kitų žmonių vaikai (Other People’s Children)</t>
  </si>
  <si>
    <t>Balandžio 21–27 d. Lietuvos kino teatruose rodytų filmų topas
April 21–27 Lithuanian top</t>
  </si>
  <si>
    <t>269 560 €</t>
  </si>
  <si>
    <t>367 996 €</t>
  </si>
  <si>
    <t>Viskas iškart ir visur (Everything Everywhere All at Once)</t>
  </si>
  <si>
    <t>Juodasis lotosas (Black Lotus)</t>
  </si>
  <si>
    <t>Parazitas (Gisaengchung)</t>
  </si>
  <si>
    <t>Total (47)</t>
  </si>
  <si>
    <t>Sudegink mano laiškus (Bränn alla mina brev)</t>
  </si>
  <si>
    <t>Pamilti dar kartą (Love Again)</t>
  </si>
  <si>
    <t>Hipnotikai (Hypnotic)</t>
  </si>
  <si>
    <t>Korsažas (Corsage)</t>
  </si>
  <si>
    <t>Žydrasis kaftanas (Le bleu du caftan)</t>
  </si>
  <si>
    <t xml:space="preserve">N </t>
  </si>
  <si>
    <t>Gražuolė ir Sebastianas. Naujoji karta (Belle &amp; Sebastien – Next Generation)</t>
  </si>
  <si>
    <t>Best Film</t>
  </si>
  <si>
    <t>Juodi akiniai (Dark glasses)</t>
  </si>
  <si>
    <t>Labiau nei bet kada (Plus que jamais)</t>
  </si>
  <si>
    <t>307 332 €</t>
  </si>
  <si>
    <t>DuKine / Paramount Pictures</t>
  </si>
  <si>
    <t>Total (46)</t>
  </si>
  <si>
    <t>Gegužės 12–18 d. Lietuvos kino teatruose rodytų filmų topas
May 12–18 Lithuanian top</t>
  </si>
  <si>
    <t>Geriausi mūsų metai (The Best Years)</t>
  </si>
  <si>
    <t>Greta Garbo Films</t>
  </si>
  <si>
    <t>BlackBerry</t>
  </si>
  <si>
    <t>Svajoklis Budis 3 (Rock Dog 3)</t>
  </si>
  <si>
    <t>Ten, kur gieda vėžiai (Where the Crawdads Sing)</t>
  </si>
  <si>
    <t>Akmens sala (Enys Men)</t>
  </si>
  <si>
    <t>Vesper</t>
  </si>
  <si>
    <t>Stebėk ją (Follow Her)</t>
  </si>
  <si>
    <t>Greiti ir įsiutę 10 (Fast &amp; Furious 10)</t>
  </si>
  <si>
    <t>Lukas (Luca)</t>
  </si>
  <si>
    <t>Total (39)</t>
  </si>
  <si>
    <t>241 909 €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</si>
</sst>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#,##0\ &quot;€&quot;;[Red]\-#,##0\ &quot;€&quot;"/>
    <numFmt numFmtId="164" formatCode=";;;"/>
    <numFmt numFmtId="165" formatCode="#,##0\ &quot;€&quot;"/>
    <numFmt numFmtId="166" formatCode="yyyy/mm/dd;@"/>
  </numFmts>
  <fonts count="7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/>
    <xf numFmtId="1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6" fontId="5" fillId="3" borderId="0" xfId="0" applyNumberFormat="1" applyFont="1" applyFill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wrapText="1"/>
    </xf>
    <xf numFmtId="1" fontId="5" fillId="3" borderId="0" xfId="0" applyNumberFormat="1" applyFont="1" applyFill="1" applyAlignment="1">
      <alignment horizontal="left" vertical="center"/>
    </xf>
    <xf numFmtId="165" fontId="6" fillId="3" borderId="2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Alignment="1">
      <alignment horizontal="left" vertical="center"/>
    </xf>
    <xf numFmtId="3" fontId="6" fillId="3" borderId="2" xfId="0" applyNumberFormat="1" applyFont="1" applyFill="1" applyBorder="1" applyAlignment="1">
      <alignment horizontal="center" wrapText="1"/>
    </xf>
    <xf numFmtId="3" fontId="5" fillId="3" borderId="0" xfId="0" applyNumberFormat="1" applyFont="1" applyFill="1" applyAlignment="1">
      <alignment horizontal="left" vertical="center"/>
    </xf>
    <xf numFmtId="3" fontId="1" fillId="0" borderId="0" xfId="0" applyNumberFormat="1" applyFont="1"/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166" fontId="6" fillId="3" borderId="2" xfId="0" applyNumberFormat="1" applyFont="1" applyFill="1" applyBorder="1" applyAlignment="1">
      <alignment horizontal="center" wrapText="1"/>
    </xf>
    <xf numFmtId="166" fontId="5" fillId="3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5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0" formatCode="#,##0\ &quot;€&quot;;[Red]\-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137"/>
    </tableStyle>
    <tableStyle name="Table Style 2" pivot="0" count="1" xr9:uid="{27931E3F-712C-485E-A1F4-53DFE01A40F1}">
      <tableStyleElement type="wholeTable" dxfId="136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A12A2-A653-422C-97F7-A4B3F18AA228}" name="Table13245" displayName="Table13245" ref="A2:O42" totalsRowCount="1" headerRowDxfId="33" dataDxfId="32" totalsRowDxfId="31" headerRowBorderDxfId="30">
  <sortState xmlns:xlrd2="http://schemas.microsoft.com/office/spreadsheetml/2017/richdata2" ref="A3:O41">
    <sortCondition descending="1" ref="D3:D41"/>
  </sortState>
  <tableColumns count="15">
    <tableColumn id="1" xr3:uid="{9B2026CE-33DB-40F4-AD3D-EE0090950C32}" name="#" totalsRowLabel=" " dataDxfId="29" totalsRowDxfId="14"/>
    <tableColumn id="2" xr3:uid="{87D3F7B1-4908-4D4F-A99C-8B2468DCD3F1}" name="#_x000a_LW" dataDxfId="28" totalsRowDxfId="13"/>
    <tableColumn id="3" xr3:uid="{E51F9725-BA3B-48E6-8C4F-FC159F70EDE2}" name="Filmas _x000a_(Movie)" totalsRowLabel="Total (39)" dataDxfId="27" totalsRowDxfId="12"/>
    <tableColumn id="4" xr3:uid="{77F64421-D6BF-4EAC-9ED5-F058F7C84B5E}" name="Pajamos _x000a_(GBO)" totalsRowFunction="sum" dataDxfId="16" totalsRowDxfId="11"/>
    <tableColumn id="5" xr3:uid="{3B159BB8-1D59-42B8-B7D4-8D9DC04CEFE7}" name="Pajamos _x000a_praeita sav._x000a_(GBO LW)" totalsRowLabel="241 909 €" dataDxfId="15" totalsRowDxfId="10"/>
    <tableColumn id="6" xr3:uid="{3654AA7C-D604-4CE4-8123-09DE9464AE43}" name="Pakitimas_x000a_(Change)" totalsRowFunction="custom" dataDxfId="26" totalsRowDxfId="9">
      <calculatedColumnFormula>(D3-E3)/E3</calculatedColumnFormula>
      <totalsRowFormula>(D42-E42)/E42</totalsRowFormula>
    </tableColumn>
    <tableColumn id="7" xr3:uid="{6A03EE79-EBB1-4BA0-A0E4-28CEAB770C1B}" name="Žiūrovų sk. _x000a_(ADM)" totalsRowFunction="sum" dataDxfId="25" totalsRowDxfId="8"/>
    <tableColumn id="8" xr3:uid="{BD381A99-F237-4FB6-B0D1-9067B70F0290}" name="Seansų sk. _x000a_(Show count)" dataDxfId="24" totalsRowDxfId="7"/>
    <tableColumn id="9" xr3:uid="{62C13EE5-10C4-4B8A-9873-AC6C2CCC4289}" name="Lankomumo vid._x000a_(Average ADM)" dataDxfId="23" totalsRowDxfId="6">
      <calculatedColumnFormula>G3/H3</calculatedColumnFormula>
    </tableColumn>
    <tableColumn id="10" xr3:uid="{2ECB1685-3793-431D-824B-4D6832FFB6B2}" name="Kopijų sk. _x000a_(DCO count)" dataDxfId="22" totalsRowDxfId="5"/>
    <tableColumn id="11" xr3:uid="{D8363BE9-FDDE-4426-B55E-93345762AB7C}" name="Rodymo savaitė_x000a_(Week on screen)" dataDxfId="21" totalsRowDxfId="4"/>
    <tableColumn id="12" xr3:uid="{9DE16FC3-BA80-41A8-9FF1-3EC7A8786878}" name="Bendros pajamos _x000a_(Total GBO)" dataDxfId="20" totalsRowDxfId="3"/>
    <tableColumn id="13" xr3:uid="{D7423247-9659-4896-98F6-86B32679407D}" name="Bendras žiūrovų sk._x000a_(Total ADM)" dataDxfId="19" totalsRowDxfId="2"/>
    <tableColumn id="14" xr3:uid="{6A270105-2DAD-45CE-BA2F-9A2288D0A9D1}" name="Premjeros data _x000a_(Release date)" dataDxfId="18" totalsRowDxfId="1"/>
    <tableColumn id="15" xr3:uid="{D529A355-D9DC-42F9-AAC7-39B803BC06E7}" name="Platintojas _x000a_(Distributor)" dataDxfId="17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031651-DB2F-465F-B891-296D5ADB96AE}" name="Table1324" displayName="Table1324" ref="A2:O49" totalsRowCount="1" headerRowDxfId="135" dataDxfId="133" totalsRowDxfId="132" headerRowBorderDxfId="134">
  <sortState xmlns:xlrd2="http://schemas.microsoft.com/office/spreadsheetml/2017/richdata2" ref="A3:O48">
    <sortCondition descending="1" ref="D3:D48"/>
  </sortState>
  <tableColumns count="15">
    <tableColumn id="1" xr3:uid="{72EA2AB3-A4E3-409C-B132-D9258C92E5F1}" name="#" totalsRowLabel=" " dataDxfId="131" totalsRowDxfId="130"/>
    <tableColumn id="2" xr3:uid="{2804E490-8E44-463F-94FF-201E9180732A}" name="#_x000a_LW" dataDxfId="129" totalsRowDxfId="128"/>
    <tableColumn id="3" xr3:uid="{529D5E00-E4F2-4A61-97CB-606F58AA8A25}" name="Filmas _x000a_(Movie)" totalsRowLabel="Total (46)" dataDxfId="127" totalsRowDxfId="126"/>
    <tableColumn id="4" xr3:uid="{86C8A68E-147F-4E7F-B69D-967A774109DA}" name="Pajamos _x000a_(GBO)" totalsRowFunction="sum" dataDxfId="125" totalsRowDxfId="124"/>
    <tableColumn id="5" xr3:uid="{39DC135B-7A91-42CE-98B4-2D8C819E1BC1}" name="Pajamos _x000a_praeita sav._x000a_(GBO LW)" totalsRowLabel="307 332 €" dataDxfId="123" totalsRowDxfId="122"/>
    <tableColumn id="6" xr3:uid="{0659B11D-485D-4251-BA57-000429EE4D90}" name="Pakitimas_x000a_(Change)" totalsRowFunction="custom" dataDxfId="121" totalsRowDxfId="120">
      <calculatedColumnFormula>(D3-E3)/E3</calculatedColumnFormula>
      <totalsRowFormula>(D49-E49)/E49</totalsRowFormula>
    </tableColumn>
    <tableColumn id="7" xr3:uid="{66F09110-5860-441D-BB20-66554FDC8904}" name="Žiūrovų sk. _x000a_(ADM)" totalsRowFunction="sum" dataDxfId="119" totalsRowDxfId="118"/>
    <tableColumn id="8" xr3:uid="{49A62236-AC2E-4757-894A-50C3D56E7AC0}" name="Seansų sk. _x000a_(Show count)" dataDxfId="117" totalsRowDxfId="116"/>
    <tableColumn id="9" xr3:uid="{5608BCAB-8256-4843-A31E-A705F94D05BA}" name="Lankomumo vid._x000a_(Average ADM)" dataDxfId="115" totalsRowDxfId="114">
      <calculatedColumnFormula>G3/H3</calculatedColumnFormula>
    </tableColumn>
    <tableColumn id="10" xr3:uid="{AE75D10E-E2EE-417B-9A7A-D4F448F9740C}" name="Kopijų sk. _x000a_(DCO count)" dataDxfId="113" totalsRowDxfId="112"/>
    <tableColumn id="11" xr3:uid="{93F96221-9705-4BB4-B1B0-361828ACC5CC}" name="Rodymo savaitė_x000a_(Week on screen)" dataDxfId="111" totalsRowDxfId="110"/>
    <tableColumn id="12" xr3:uid="{DC5C5176-3ACD-4B05-A354-8B82A167E545}" name="Bendros pajamos _x000a_(Total GBO)" dataDxfId="109" totalsRowDxfId="108"/>
    <tableColumn id="13" xr3:uid="{BEF6B9E1-CCAE-4BC2-9DA1-16785073FC3E}" name="Bendras žiūrovų sk._x000a_(Total ADM)" dataDxfId="107" totalsRowDxfId="106"/>
    <tableColumn id="14" xr3:uid="{3E2064A4-C8BF-4F31-861B-E03E8E5C8B2D}" name="Premjeros data _x000a_(Release date)" dataDxfId="105" totalsRowDxfId="104"/>
    <tableColumn id="15" xr3:uid="{5A8D45B5-9727-45A2-9E55-576D8045FBBE}" name="Platintojas _x000a_(Distributor)" dataDxfId="103" totalsRowDxfId="10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F46247-8936-4635-8E09-08EF9A9DEB50}" name="Table132" displayName="Table132" ref="A2:O50" totalsRowCount="1" headerRowDxfId="101" dataDxfId="99" totalsRowDxfId="98" headerRowBorderDxfId="100">
  <autoFilter ref="A2:O4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9">
    <sortCondition descending="1" ref="D3:D49"/>
  </sortState>
  <tableColumns count="15">
    <tableColumn id="1" xr3:uid="{5BE3831C-90CA-4401-AE0A-D1EABC801DC8}" name="#" totalsRowLabel=" " dataDxfId="97" totalsRowDxfId="96"/>
    <tableColumn id="2" xr3:uid="{B4CC7902-8720-447D-899E-0FF0CFD7773B}" name="#_x000a_LW" dataDxfId="95" totalsRowDxfId="94"/>
    <tableColumn id="3" xr3:uid="{717020F5-F2F5-42EC-A602-D186BC6CA5B8}" name="Filmas _x000a_(Movie)" totalsRowLabel="Total (47)" dataDxfId="93" totalsRowDxfId="92"/>
    <tableColumn id="4" xr3:uid="{8B6AFB84-5766-4E8E-9C2A-4E2A151C9A63}" name="Pajamos _x000a_(GBO)" totalsRowFunction="sum" dataDxfId="91" totalsRowDxfId="90"/>
    <tableColumn id="5" xr3:uid="{14FC9B8B-981B-4C91-86BE-2CD8F6B9BC62}" name="Pajamos _x000a_praeita sav._x000a_(GBO LW)" totalsRowLabel="269 560 €" dataDxfId="89" totalsRowDxfId="88"/>
    <tableColumn id="6" xr3:uid="{E6705E68-6098-4B41-B4E0-6F87D9124807}" name="Pakitimas_x000a_(Change)" totalsRowFunction="custom" dataDxfId="87" totalsRowDxfId="86">
      <calculatedColumnFormula>(D3-E3)/E3</calculatedColumnFormula>
      <totalsRowFormula>(D50-E50)/E50</totalsRowFormula>
    </tableColumn>
    <tableColumn id="7" xr3:uid="{3B880937-711C-40DA-95A1-E5C8F6D48AFA}" name="Žiūrovų sk. _x000a_(ADM)" totalsRowFunction="sum" dataDxfId="85" totalsRowDxfId="84"/>
    <tableColumn id="8" xr3:uid="{DE3B004D-B72D-4094-AC66-557275D1FFA5}" name="Seansų sk. _x000a_(Show count)" dataDxfId="83" totalsRowDxfId="82"/>
    <tableColumn id="9" xr3:uid="{E485F4BD-D5C8-43B8-8A8A-8579FCCE3802}" name="Lankomumo vid._x000a_(Average ADM)" dataDxfId="81" totalsRowDxfId="80">
      <calculatedColumnFormula>G3/H3</calculatedColumnFormula>
    </tableColumn>
    <tableColumn id="10" xr3:uid="{AB410BEF-A38A-4FA3-82F7-EE95A924E7D3}" name="Kopijų sk. _x000a_(DCO count)" dataDxfId="79" totalsRowDxfId="78"/>
    <tableColumn id="11" xr3:uid="{BBBB5978-8BE3-49E8-9542-72EEFC2FE805}" name="Rodymo savaitė_x000a_(Week on screen)" dataDxfId="77" totalsRowDxfId="76"/>
    <tableColumn id="12" xr3:uid="{B0800393-91C1-49AE-BDDC-2FBD1C24CAD7}" name="Bendros pajamos _x000a_(Total GBO)" dataDxfId="75" totalsRowDxfId="74"/>
    <tableColumn id="13" xr3:uid="{6BDABA7C-966C-43AF-AD44-307158D92342}" name="Bendras žiūrovų sk._x000a_(Total ADM)" dataDxfId="73" totalsRowDxfId="72"/>
    <tableColumn id="14" xr3:uid="{71A6104C-FF13-4CA0-BA1F-79E57C1E81ED}" name="Premjeros data _x000a_(Release date)" dataDxfId="71" totalsRowDxfId="70"/>
    <tableColumn id="15" xr3:uid="{AFF69607-DA7E-4C68-9D1C-5DC7792CCBF5}" name="Platintojas _x000a_(Distributor)" totalsRowLabel=" " dataDxfId="69" totalsRowDxfId="68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52" totalsRowCount="1" headerRowDxfId="67" dataDxfId="65" totalsRowDxfId="64" headerRowBorderDxfId="66">
  <autoFilter ref="A2:O51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51">
    <sortCondition descending="1" ref="D3:D51"/>
  </sortState>
  <tableColumns count="15">
    <tableColumn id="1" xr3:uid="{93EC8040-391C-4B64-803B-946594B6B7F7}" name="#" totalsRowLabel=" " dataDxfId="63" totalsRowDxfId="62"/>
    <tableColumn id="2" xr3:uid="{D6AA89DD-F402-49ED-B2CA-B45ED30EB6A8}" name="#_x000a_LW" totalsRowLabel=" " dataDxfId="61" totalsRowDxfId="60"/>
    <tableColumn id="3" xr3:uid="{8524161D-F780-40E6-96D9-D46D84D91E1F}" name="Filmas _x000a_(Movie)" totalsRowLabel="Total (49)" dataDxfId="59" totalsRowDxfId="58"/>
    <tableColumn id="4" xr3:uid="{898DAD4F-B56E-4B96-9BAF-7609A0041E01}" name="Pajamos _x000a_(GBO)" totalsRowFunction="sum" dataDxfId="57" totalsRowDxfId="56"/>
    <tableColumn id="5" xr3:uid="{C59F2D4C-5823-45F4-9D98-114FFD01A927}" name="Pajamos _x000a_praeita sav._x000a_(GBO LW)" totalsRowLabel="367 996 €" dataDxfId="55" totalsRowDxfId="54"/>
    <tableColumn id="6" xr3:uid="{F957FCE3-B2E4-448E-8740-03D906BC5EB7}" name="Pakitimas_x000a_(Change)" totalsRowFunction="custom" dataDxfId="53" totalsRowDxfId="52">
      <calculatedColumnFormula>(D3-E3)/E3</calculatedColumnFormula>
      <totalsRowFormula>(D52-E52)/E52</totalsRowFormula>
    </tableColumn>
    <tableColumn id="7" xr3:uid="{45DD8E99-004C-4D9C-979D-6F515FFFFB92}" name="Žiūrovų sk. _x000a_(ADM)" totalsRowFunction="sum" dataDxfId="51" totalsRowDxfId="50"/>
    <tableColumn id="8" xr3:uid="{2BB64C16-9186-4C4A-A0C9-08323CEFC402}" name="Seansų sk. _x000a_(Show count)" dataDxfId="49" totalsRowDxfId="48"/>
    <tableColumn id="9" xr3:uid="{F6C07FA5-1C03-4357-A44D-0B81FC66E2AF}" name="Lankomumo vid._x000a_(Average ADM)" dataDxfId="47" totalsRowDxfId="46">
      <calculatedColumnFormula>G3/H3</calculatedColumnFormula>
    </tableColumn>
    <tableColumn id="10" xr3:uid="{A3E561A1-4C0E-457E-84AA-349FD64794AE}" name="Kopijų sk. _x000a_(DCO count)" dataDxfId="45" totalsRowDxfId="44"/>
    <tableColumn id="11" xr3:uid="{E20BF4A7-9048-401E-A6FA-983414B01ED2}" name="Rodymo savaitė_x000a_(Week on screen)" dataDxfId="43" totalsRowDxfId="42"/>
    <tableColumn id="12" xr3:uid="{67BC01BA-5CB2-41D3-AB69-350EFF0FD930}" name="Bendros pajamos _x000a_(Total GBO)" dataDxfId="41" totalsRowDxfId="40"/>
    <tableColumn id="13" xr3:uid="{37483393-9FD8-4B34-8B9D-DE79FEFE93B2}" name="Bendras žiūrovų sk._x000a_(Total ADM)" dataDxfId="39" totalsRowDxfId="38"/>
    <tableColumn id="14" xr3:uid="{EADF24B6-15DA-48EA-B223-A587598EEB24}" name="Premjeros data _x000a_(Release date)" dataDxfId="37" totalsRowDxfId="36"/>
    <tableColumn id="15" xr3:uid="{5103FA11-CF5D-49EC-A2A1-D131ABB2109C}" name="Platintojas _x000a_(Distributor)" totalsRowLabel=" " dataDxfId="35" totalsRowDxfId="3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D26B-3249-4911-B54B-9E5D79879962}">
  <sheetPr>
    <pageSetUpPr fitToPage="1"/>
  </sheetPr>
  <dimension ref="A1:XFC44"/>
  <sheetViews>
    <sheetView tabSelected="1" topLeftCell="A23" zoomScale="60" zoomScaleNormal="60" workbookViewId="0">
      <selection activeCell="J37" sqref="J37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1" t="s">
        <v>123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>
        <v>1</v>
      </c>
      <c r="C3" s="25" t="s">
        <v>97</v>
      </c>
      <c r="D3" s="19">
        <v>59772.94</v>
      </c>
      <c r="E3" s="19">
        <v>105870.33</v>
      </c>
      <c r="F3" s="66">
        <f>(D3-E3)/E3</f>
        <v>-0.43541368011226561</v>
      </c>
      <c r="G3" s="21">
        <v>7938</v>
      </c>
      <c r="H3" s="21">
        <v>315</v>
      </c>
      <c r="I3" s="21">
        <f>G3/H3</f>
        <v>25.2</v>
      </c>
      <c r="J3" s="22">
        <v>28</v>
      </c>
      <c r="K3" s="22">
        <v>2</v>
      </c>
      <c r="L3" s="19">
        <v>179817.7</v>
      </c>
      <c r="M3" s="21">
        <v>23941</v>
      </c>
      <c r="N3" s="23">
        <v>45051</v>
      </c>
      <c r="O3" s="30" t="s">
        <v>40</v>
      </c>
    </row>
    <row r="4" spans="1:18" s="71" customFormat="1" ht="25.95" customHeight="1" x14ac:dyDescent="0.2">
      <c r="A4" s="76">
        <v>2</v>
      </c>
      <c r="B4" s="8" t="s">
        <v>57</v>
      </c>
      <c r="C4" s="77" t="s">
        <v>132</v>
      </c>
      <c r="D4" s="78">
        <v>28149.85</v>
      </c>
      <c r="E4" s="65" t="s">
        <v>18</v>
      </c>
      <c r="F4" s="66" t="s">
        <v>18</v>
      </c>
      <c r="G4" s="74">
        <v>3678</v>
      </c>
      <c r="H4" s="10">
        <v>28</v>
      </c>
      <c r="I4" s="21">
        <f t="shared" ref="I4:I9" si="0">G4/H4</f>
        <v>131.35714285714286</v>
      </c>
      <c r="J4" s="79">
        <v>14</v>
      </c>
      <c r="K4" s="79">
        <v>0</v>
      </c>
      <c r="L4" s="65">
        <v>28149.85</v>
      </c>
      <c r="M4" s="67">
        <v>3678</v>
      </c>
      <c r="N4" s="80" t="s">
        <v>59</v>
      </c>
      <c r="O4" s="81" t="s">
        <v>61</v>
      </c>
    </row>
    <row r="5" spans="1:18" s="71" customFormat="1" ht="25.95" customHeight="1" x14ac:dyDescent="0.2">
      <c r="A5" s="17">
        <v>3</v>
      </c>
      <c r="B5" s="63">
        <v>3</v>
      </c>
      <c r="C5" s="64" t="s">
        <v>11</v>
      </c>
      <c r="D5" s="65">
        <v>16967.87</v>
      </c>
      <c r="E5" s="65">
        <v>24873.18</v>
      </c>
      <c r="F5" s="66">
        <f>(D5-E5)/E5</f>
        <v>-0.31782466094001655</v>
      </c>
      <c r="G5" s="67">
        <v>3174</v>
      </c>
      <c r="H5" s="67">
        <v>214</v>
      </c>
      <c r="I5" s="21">
        <f t="shared" si="0"/>
        <v>14.83177570093458</v>
      </c>
      <c r="J5" s="68">
        <v>16</v>
      </c>
      <c r="K5" s="68">
        <v>6</v>
      </c>
      <c r="L5" s="65">
        <v>487227.82</v>
      </c>
      <c r="M5" s="67">
        <v>87964</v>
      </c>
      <c r="N5" s="69">
        <v>45023</v>
      </c>
      <c r="O5" s="70" t="s">
        <v>61</v>
      </c>
      <c r="R5" s="63"/>
    </row>
    <row r="6" spans="1:18" s="71" customFormat="1" ht="25.95" customHeight="1" x14ac:dyDescent="0.2">
      <c r="A6" s="76">
        <v>4</v>
      </c>
      <c r="B6" s="63">
        <v>2</v>
      </c>
      <c r="C6" s="64" t="s">
        <v>50</v>
      </c>
      <c r="D6" s="65">
        <v>14570.24</v>
      </c>
      <c r="E6" s="65">
        <v>26598.080000000002</v>
      </c>
      <c r="F6" s="66">
        <f>(D6-E6)/E6</f>
        <v>-0.45220707660101789</v>
      </c>
      <c r="G6" s="67">
        <v>2990</v>
      </c>
      <c r="H6" s="67">
        <v>218</v>
      </c>
      <c r="I6" s="21">
        <f t="shared" si="0"/>
        <v>13.715596330275229</v>
      </c>
      <c r="J6" s="68">
        <v>13</v>
      </c>
      <c r="K6" s="68">
        <v>4</v>
      </c>
      <c r="L6" s="65">
        <v>213804.43000000002</v>
      </c>
      <c r="M6" s="67">
        <v>42421</v>
      </c>
      <c r="N6" s="69">
        <v>45037</v>
      </c>
      <c r="O6" s="70" t="s">
        <v>51</v>
      </c>
      <c r="R6" s="63"/>
    </row>
    <row r="7" spans="1:18" s="71" customFormat="1" ht="25.95" customHeight="1" x14ac:dyDescent="0.2">
      <c r="A7" s="17">
        <v>5</v>
      </c>
      <c r="B7" s="63" t="s">
        <v>31</v>
      </c>
      <c r="C7" s="73" t="s">
        <v>112</v>
      </c>
      <c r="D7" s="65">
        <v>14450.77</v>
      </c>
      <c r="E7" s="65" t="s">
        <v>18</v>
      </c>
      <c r="F7" s="66" t="s">
        <v>18</v>
      </c>
      <c r="G7" s="67">
        <v>2261</v>
      </c>
      <c r="H7" s="67">
        <v>183</v>
      </c>
      <c r="I7" s="21">
        <f t="shared" si="0"/>
        <v>12.355191256830601</v>
      </c>
      <c r="J7" s="68">
        <v>16</v>
      </c>
      <c r="K7" s="68">
        <v>1</v>
      </c>
      <c r="L7" s="65">
        <v>14960.25</v>
      </c>
      <c r="M7" s="67">
        <v>2342</v>
      </c>
      <c r="N7" s="69" t="s">
        <v>59</v>
      </c>
      <c r="O7" s="75" t="s">
        <v>13</v>
      </c>
      <c r="R7" s="63"/>
    </row>
    <row r="8" spans="1:18" s="71" customFormat="1" ht="25.95" customHeight="1" x14ac:dyDescent="0.2">
      <c r="A8" s="76">
        <v>6</v>
      </c>
      <c r="B8" s="63" t="s">
        <v>31</v>
      </c>
      <c r="C8" s="73" t="s">
        <v>111</v>
      </c>
      <c r="D8" s="65">
        <v>10099.66</v>
      </c>
      <c r="E8" s="65" t="s">
        <v>18</v>
      </c>
      <c r="F8" s="66" t="s">
        <v>18</v>
      </c>
      <c r="G8" s="67">
        <v>1620</v>
      </c>
      <c r="H8" s="67">
        <v>163</v>
      </c>
      <c r="I8" s="21">
        <f t="shared" si="0"/>
        <v>9.9386503067484657</v>
      </c>
      <c r="J8" s="68">
        <v>16</v>
      </c>
      <c r="K8" s="68">
        <v>1</v>
      </c>
      <c r="L8" s="65">
        <v>17901.88</v>
      </c>
      <c r="M8" s="67">
        <v>2588</v>
      </c>
      <c r="N8" s="69" t="s">
        <v>59</v>
      </c>
      <c r="O8" s="75" t="s">
        <v>12</v>
      </c>
      <c r="R8" s="63"/>
    </row>
    <row r="9" spans="1:18" s="71" customFormat="1" ht="25.95" customHeight="1" x14ac:dyDescent="0.2">
      <c r="A9" s="17">
        <v>7</v>
      </c>
      <c r="B9" s="17" t="s">
        <v>31</v>
      </c>
      <c r="C9" s="25" t="s">
        <v>127</v>
      </c>
      <c r="D9" s="19">
        <v>9491.15</v>
      </c>
      <c r="E9" s="19" t="s">
        <v>18</v>
      </c>
      <c r="F9" s="20" t="s">
        <v>18</v>
      </c>
      <c r="G9" s="21">
        <v>1987</v>
      </c>
      <c r="H9" s="21">
        <v>227</v>
      </c>
      <c r="I9" s="21">
        <f t="shared" si="0"/>
        <v>8.7533039647577091</v>
      </c>
      <c r="J9" s="22">
        <v>19</v>
      </c>
      <c r="K9" s="22">
        <v>1</v>
      </c>
      <c r="L9" s="19">
        <v>9491.15</v>
      </c>
      <c r="M9" s="21">
        <v>1987</v>
      </c>
      <c r="N9" s="23">
        <v>45058</v>
      </c>
      <c r="O9" s="36" t="s">
        <v>13</v>
      </c>
      <c r="R9" s="63"/>
    </row>
    <row r="10" spans="1:18" s="71" customFormat="1" ht="25.95" customHeight="1" x14ac:dyDescent="0.2">
      <c r="A10" s="76">
        <v>8</v>
      </c>
      <c r="B10" s="17" t="s">
        <v>31</v>
      </c>
      <c r="C10" s="25" t="s">
        <v>126</v>
      </c>
      <c r="D10" s="19">
        <v>6044</v>
      </c>
      <c r="E10" s="19" t="s">
        <v>18</v>
      </c>
      <c r="F10" s="20" t="s">
        <v>18</v>
      </c>
      <c r="G10" s="21">
        <v>1007</v>
      </c>
      <c r="H10" s="21" t="s">
        <v>18</v>
      </c>
      <c r="I10" s="22" t="s">
        <v>18</v>
      </c>
      <c r="J10" s="22">
        <v>18</v>
      </c>
      <c r="K10" s="22">
        <v>1</v>
      </c>
      <c r="L10" s="19">
        <v>6044</v>
      </c>
      <c r="M10" s="21">
        <v>1007</v>
      </c>
      <c r="N10" s="23">
        <v>45058</v>
      </c>
      <c r="O10" s="36" t="s">
        <v>15</v>
      </c>
      <c r="R10" s="63"/>
    </row>
    <row r="11" spans="1:18" s="71" customFormat="1" ht="25.95" customHeight="1" x14ac:dyDescent="0.2">
      <c r="A11" s="17">
        <v>9</v>
      </c>
      <c r="B11" s="63">
        <v>6</v>
      </c>
      <c r="C11" s="64" t="s">
        <v>60</v>
      </c>
      <c r="D11" s="65">
        <v>5075.72</v>
      </c>
      <c r="E11" s="65">
        <v>9180.89</v>
      </c>
      <c r="F11" s="66">
        <f>(D11-E11)/E11</f>
        <v>-0.44714292405202538</v>
      </c>
      <c r="G11" s="67">
        <v>748</v>
      </c>
      <c r="H11" s="67">
        <v>61</v>
      </c>
      <c r="I11" s="67">
        <f>G11/H11</f>
        <v>12.262295081967213</v>
      </c>
      <c r="J11" s="68">
        <v>8</v>
      </c>
      <c r="K11" s="68">
        <v>3</v>
      </c>
      <c r="L11" s="65">
        <v>45822</v>
      </c>
      <c r="M11" s="67">
        <v>6342</v>
      </c>
      <c r="N11" s="69">
        <v>45044</v>
      </c>
      <c r="O11" s="70" t="s">
        <v>13</v>
      </c>
      <c r="R11" s="63"/>
    </row>
    <row r="12" spans="1:18" s="71" customFormat="1" ht="25.95" customHeight="1" x14ac:dyDescent="0.2">
      <c r="A12" s="76">
        <v>10</v>
      </c>
      <c r="B12" s="63">
        <v>5</v>
      </c>
      <c r="C12" s="73" t="s">
        <v>53</v>
      </c>
      <c r="D12" s="82">
        <v>4465.49</v>
      </c>
      <c r="E12" s="82">
        <v>10332.59</v>
      </c>
      <c r="F12" s="66">
        <f>(D12-E12)/E12</f>
        <v>-0.56782471771356458</v>
      </c>
      <c r="G12" s="83">
        <v>631</v>
      </c>
      <c r="H12" s="67">
        <v>35</v>
      </c>
      <c r="I12" s="67">
        <f t="shared" ref="I12:I19" si="1">G12/H12</f>
        <v>18.028571428571428</v>
      </c>
      <c r="J12" s="68">
        <v>6</v>
      </c>
      <c r="K12" s="68">
        <v>4</v>
      </c>
      <c r="L12" s="82">
        <v>71604.92</v>
      </c>
      <c r="M12" s="83">
        <v>10242</v>
      </c>
      <c r="N12" s="69">
        <v>45037</v>
      </c>
      <c r="O12" s="70" t="s">
        <v>14</v>
      </c>
      <c r="R12" s="63"/>
    </row>
    <row r="13" spans="1:18" s="71" customFormat="1" ht="25.95" customHeight="1" x14ac:dyDescent="0.2">
      <c r="A13" s="17">
        <v>11</v>
      </c>
      <c r="B13" s="63">
        <v>4</v>
      </c>
      <c r="C13" s="73" t="s">
        <v>116</v>
      </c>
      <c r="D13" s="65">
        <v>3081.23</v>
      </c>
      <c r="E13" s="65">
        <v>12528.33</v>
      </c>
      <c r="F13" s="66">
        <f>(D13-E13)/E13</f>
        <v>-0.75405900068085696</v>
      </c>
      <c r="G13" s="67">
        <v>706</v>
      </c>
      <c r="H13" s="67">
        <v>56</v>
      </c>
      <c r="I13" s="67">
        <f t="shared" si="1"/>
        <v>12.607142857142858</v>
      </c>
      <c r="J13" s="68">
        <v>13</v>
      </c>
      <c r="K13" s="68">
        <v>2</v>
      </c>
      <c r="L13" s="65">
        <v>15639.559999999998</v>
      </c>
      <c r="M13" s="67">
        <v>3442</v>
      </c>
      <c r="N13" s="69">
        <v>45051</v>
      </c>
      <c r="O13" s="70" t="s">
        <v>117</v>
      </c>
      <c r="R13" s="63"/>
    </row>
    <row r="14" spans="1:18" s="71" customFormat="1" ht="25.95" customHeight="1" x14ac:dyDescent="0.2">
      <c r="A14" s="76">
        <v>12</v>
      </c>
      <c r="B14" s="63">
        <v>8</v>
      </c>
      <c r="C14" s="73" t="s">
        <v>90</v>
      </c>
      <c r="D14" s="65">
        <v>3069.81</v>
      </c>
      <c r="E14" s="65">
        <v>7122.05</v>
      </c>
      <c r="F14" s="66">
        <f>(D14-E14)/E14</f>
        <v>-0.56897101255958604</v>
      </c>
      <c r="G14" s="67">
        <v>645</v>
      </c>
      <c r="H14" s="67">
        <v>60</v>
      </c>
      <c r="I14" s="67">
        <f t="shared" si="1"/>
        <v>10.75</v>
      </c>
      <c r="J14" s="68">
        <v>8</v>
      </c>
      <c r="K14" s="68">
        <v>3</v>
      </c>
      <c r="L14" s="65">
        <v>30271.209999999995</v>
      </c>
      <c r="M14" s="67">
        <v>5997</v>
      </c>
      <c r="N14" s="69">
        <v>45044</v>
      </c>
      <c r="O14" s="75" t="s">
        <v>16</v>
      </c>
      <c r="R14" s="63"/>
    </row>
    <row r="15" spans="1:18" s="71" customFormat="1" ht="25.95" customHeight="1" x14ac:dyDescent="0.2">
      <c r="A15" s="17">
        <v>13</v>
      </c>
      <c r="B15" s="63">
        <v>9</v>
      </c>
      <c r="C15" s="64" t="s">
        <v>19</v>
      </c>
      <c r="D15" s="65">
        <v>2716.01</v>
      </c>
      <c r="E15" s="65">
        <v>5916.14</v>
      </c>
      <c r="F15" s="66">
        <f>(D15-E15)/E15</f>
        <v>-0.54091519132407273</v>
      </c>
      <c r="G15" s="67">
        <v>416</v>
      </c>
      <c r="H15" s="67">
        <v>23</v>
      </c>
      <c r="I15" s="67">
        <f t="shared" si="1"/>
        <v>18.086956521739129</v>
      </c>
      <c r="J15" s="68">
        <v>5</v>
      </c>
      <c r="K15" s="68">
        <v>6</v>
      </c>
      <c r="L15" s="65">
        <v>134861.04999999999</v>
      </c>
      <c r="M15" s="67">
        <v>19471</v>
      </c>
      <c r="N15" s="69">
        <v>45023</v>
      </c>
      <c r="O15" s="70" t="s">
        <v>12</v>
      </c>
      <c r="R15" s="63"/>
    </row>
    <row r="16" spans="1:18" s="71" customFormat="1" ht="25.95" customHeight="1" x14ac:dyDescent="0.2">
      <c r="A16" s="76">
        <v>14</v>
      </c>
      <c r="B16" s="63">
        <v>10</v>
      </c>
      <c r="C16" s="64" t="s">
        <v>20</v>
      </c>
      <c r="D16" s="65">
        <v>1201.07</v>
      </c>
      <c r="E16" s="65">
        <v>4488.45</v>
      </c>
      <c r="F16" s="66">
        <f>(D16-E16)/E16</f>
        <v>-0.7324087379830454</v>
      </c>
      <c r="G16" s="67">
        <v>177</v>
      </c>
      <c r="H16" s="67">
        <v>14</v>
      </c>
      <c r="I16" s="67">
        <f t="shared" si="1"/>
        <v>12.642857142857142</v>
      </c>
      <c r="J16" s="68">
        <v>3</v>
      </c>
      <c r="K16" s="68">
        <v>8</v>
      </c>
      <c r="L16" s="65">
        <v>322238.36</v>
      </c>
      <c r="M16" s="67">
        <v>44206</v>
      </c>
      <c r="N16" s="69">
        <v>45009</v>
      </c>
      <c r="O16" s="70" t="s">
        <v>13</v>
      </c>
      <c r="R16" s="63"/>
    </row>
    <row r="17" spans="1:19" s="71" customFormat="1" ht="25.95" customHeight="1" x14ac:dyDescent="0.2">
      <c r="A17" s="17">
        <v>15</v>
      </c>
      <c r="B17" s="17" t="s">
        <v>18</v>
      </c>
      <c r="C17" s="25" t="s">
        <v>124</v>
      </c>
      <c r="D17" s="19">
        <v>1050</v>
      </c>
      <c r="E17" s="19" t="s">
        <v>18</v>
      </c>
      <c r="F17" s="20" t="s">
        <v>18</v>
      </c>
      <c r="G17" s="21">
        <v>145</v>
      </c>
      <c r="H17" s="21">
        <v>1</v>
      </c>
      <c r="I17" s="67">
        <f t="shared" si="1"/>
        <v>145</v>
      </c>
      <c r="J17" s="22">
        <v>1</v>
      </c>
      <c r="K17" s="20" t="s">
        <v>18</v>
      </c>
      <c r="L17" s="19">
        <v>5396.73</v>
      </c>
      <c r="M17" s="21">
        <v>986</v>
      </c>
      <c r="N17" s="23">
        <v>44414</v>
      </c>
      <c r="O17" s="36" t="s">
        <v>125</v>
      </c>
      <c r="R17" s="63"/>
    </row>
    <row r="18" spans="1:19" s="71" customFormat="1" ht="25.95" customHeight="1" x14ac:dyDescent="0.2">
      <c r="A18" s="76">
        <v>16</v>
      </c>
      <c r="B18" s="63">
        <v>23</v>
      </c>
      <c r="C18" s="64" t="s">
        <v>36</v>
      </c>
      <c r="D18" s="65">
        <v>775.59999999999991</v>
      </c>
      <c r="E18" s="65">
        <v>681.7</v>
      </c>
      <c r="F18" s="66">
        <f>(D18-E18)/E18</f>
        <v>0.13774387560510468</v>
      </c>
      <c r="G18" s="67">
        <v>132</v>
      </c>
      <c r="H18" s="67">
        <v>9</v>
      </c>
      <c r="I18" s="67">
        <f t="shared" si="1"/>
        <v>14.666666666666666</v>
      </c>
      <c r="J18" s="68">
        <v>3</v>
      </c>
      <c r="K18" s="68">
        <v>11</v>
      </c>
      <c r="L18" s="65">
        <v>232272.13000000006</v>
      </c>
      <c r="M18" s="67">
        <v>36420</v>
      </c>
      <c r="N18" s="69">
        <v>44988</v>
      </c>
      <c r="O18" s="70" t="s">
        <v>39</v>
      </c>
      <c r="R18" s="63"/>
    </row>
    <row r="19" spans="1:19" s="71" customFormat="1" ht="25.95" customHeight="1" x14ac:dyDescent="0.2">
      <c r="A19" s="17">
        <v>17</v>
      </c>
      <c r="B19" s="63">
        <v>18</v>
      </c>
      <c r="C19" s="64" t="s">
        <v>26</v>
      </c>
      <c r="D19" s="65">
        <v>521.76</v>
      </c>
      <c r="E19" s="65">
        <v>1214.6600000000001</v>
      </c>
      <c r="F19" s="66">
        <f>(D19-E19)/E19</f>
        <v>-0.57044769729800937</v>
      </c>
      <c r="G19" s="67">
        <v>80</v>
      </c>
      <c r="H19" s="67">
        <v>7</v>
      </c>
      <c r="I19" s="67">
        <f t="shared" si="1"/>
        <v>11.428571428571429</v>
      </c>
      <c r="J19" s="68">
        <v>1</v>
      </c>
      <c r="K19" s="68">
        <v>7</v>
      </c>
      <c r="L19" s="65">
        <v>67929.42</v>
      </c>
      <c r="M19" s="67">
        <v>10233</v>
      </c>
      <c r="N19" s="69">
        <v>45016</v>
      </c>
      <c r="O19" s="70" t="s">
        <v>121</v>
      </c>
      <c r="R19" s="63"/>
    </row>
    <row r="20" spans="1:19" s="71" customFormat="1" ht="25.95" customHeight="1" x14ac:dyDescent="0.2">
      <c r="A20" s="76">
        <v>18</v>
      </c>
      <c r="B20" s="63">
        <v>12</v>
      </c>
      <c r="C20" s="64" t="s">
        <v>22</v>
      </c>
      <c r="D20" s="65">
        <v>472</v>
      </c>
      <c r="E20" s="65">
        <v>3104</v>
      </c>
      <c r="F20" s="66">
        <f>(D20-E20)/E20</f>
        <v>-0.84793814432989689</v>
      </c>
      <c r="G20" s="67">
        <v>75</v>
      </c>
      <c r="H20" s="68" t="s">
        <v>18</v>
      </c>
      <c r="I20" s="68" t="s">
        <v>18</v>
      </c>
      <c r="J20" s="68">
        <v>4</v>
      </c>
      <c r="K20" s="68">
        <v>5</v>
      </c>
      <c r="L20" s="65">
        <v>52801</v>
      </c>
      <c r="M20" s="67">
        <v>7989</v>
      </c>
      <c r="N20" s="69">
        <v>45030</v>
      </c>
      <c r="O20" s="70" t="s">
        <v>15</v>
      </c>
      <c r="R20" s="63"/>
    </row>
    <row r="21" spans="1:19" s="72" customFormat="1" ht="25.95" customHeight="1" x14ac:dyDescent="0.2">
      <c r="A21" s="17">
        <v>19</v>
      </c>
      <c r="B21" s="63">
        <v>16</v>
      </c>
      <c r="C21" s="73" t="s">
        <v>66</v>
      </c>
      <c r="D21" s="82">
        <v>453</v>
      </c>
      <c r="E21" s="82">
        <v>1237</v>
      </c>
      <c r="F21" s="66">
        <f>(D21-E21)/E21</f>
        <v>-0.63379143088116408</v>
      </c>
      <c r="G21" s="67">
        <v>83</v>
      </c>
      <c r="H21" s="67">
        <v>2</v>
      </c>
      <c r="I21" s="68">
        <f>G21/H21</f>
        <v>41.5</v>
      </c>
      <c r="J21" s="68">
        <v>2</v>
      </c>
      <c r="K21" s="68">
        <v>3</v>
      </c>
      <c r="L21" s="65">
        <v>14859.27</v>
      </c>
      <c r="M21" s="67">
        <v>2316</v>
      </c>
      <c r="N21" s="69">
        <v>45047</v>
      </c>
      <c r="O21" s="70" t="s">
        <v>61</v>
      </c>
      <c r="R21" s="63"/>
      <c r="S21" s="71"/>
    </row>
    <row r="22" spans="1:19" s="72" customFormat="1" ht="25.95" customHeight="1" x14ac:dyDescent="0.2">
      <c r="A22" s="76">
        <v>20</v>
      </c>
      <c r="B22" s="63">
        <v>22</v>
      </c>
      <c r="C22" s="73" t="s">
        <v>67</v>
      </c>
      <c r="D22" s="82">
        <v>440.1</v>
      </c>
      <c r="E22" s="82">
        <v>759.2</v>
      </c>
      <c r="F22" s="66">
        <f>(D22-E22)/E22</f>
        <v>-0.42031085353003161</v>
      </c>
      <c r="G22" s="83">
        <v>72</v>
      </c>
      <c r="H22" s="67">
        <v>6</v>
      </c>
      <c r="I22" s="68">
        <f t="shared" ref="I22:I28" si="2">G22/H22</f>
        <v>12</v>
      </c>
      <c r="J22" s="68">
        <v>3</v>
      </c>
      <c r="K22" s="68">
        <v>8</v>
      </c>
      <c r="L22" s="82">
        <v>54737</v>
      </c>
      <c r="M22" s="83">
        <v>7229</v>
      </c>
      <c r="N22" s="69">
        <v>45012</v>
      </c>
      <c r="O22" s="75" t="s">
        <v>68</v>
      </c>
    </row>
    <row r="23" spans="1:19" s="72" customFormat="1" ht="25.95" customHeight="1" x14ac:dyDescent="0.2">
      <c r="A23" s="17">
        <v>21</v>
      </c>
      <c r="B23" s="63">
        <v>21</v>
      </c>
      <c r="C23" s="73" t="s">
        <v>79</v>
      </c>
      <c r="D23" s="65">
        <v>405.8</v>
      </c>
      <c r="E23" s="65">
        <v>816.54000000000008</v>
      </c>
      <c r="F23" s="66">
        <f>(D23-E23)/E23</f>
        <v>-0.50302495897322852</v>
      </c>
      <c r="G23" s="67">
        <v>63</v>
      </c>
      <c r="H23" s="67">
        <v>5</v>
      </c>
      <c r="I23" s="68">
        <f t="shared" si="2"/>
        <v>12.6</v>
      </c>
      <c r="J23" s="68">
        <v>3</v>
      </c>
      <c r="K23" s="68">
        <v>8</v>
      </c>
      <c r="L23" s="65">
        <v>44896</v>
      </c>
      <c r="M23" s="67">
        <v>5200</v>
      </c>
      <c r="N23" s="69">
        <v>45012</v>
      </c>
      <c r="O23" s="75" t="s">
        <v>68</v>
      </c>
    </row>
    <row r="24" spans="1:19" s="72" customFormat="1" ht="25.95" customHeight="1" x14ac:dyDescent="0.2">
      <c r="A24" s="76">
        <v>22</v>
      </c>
      <c r="B24" s="8" t="s">
        <v>31</v>
      </c>
      <c r="C24" s="77" t="s">
        <v>131</v>
      </c>
      <c r="D24" s="78">
        <v>402.72</v>
      </c>
      <c r="E24" s="65" t="s">
        <v>18</v>
      </c>
      <c r="F24" s="66" t="s">
        <v>18</v>
      </c>
      <c r="G24" s="74">
        <v>65</v>
      </c>
      <c r="H24" s="21" t="s">
        <v>18</v>
      </c>
      <c r="I24" s="21" t="s">
        <v>18</v>
      </c>
      <c r="J24" s="79">
        <v>2</v>
      </c>
      <c r="K24" s="79">
        <v>1</v>
      </c>
      <c r="L24" s="65">
        <v>402.72</v>
      </c>
      <c r="M24" s="67">
        <v>45</v>
      </c>
      <c r="N24" s="80">
        <v>45058</v>
      </c>
      <c r="O24" s="81" t="s">
        <v>100</v>
      </c>
    </row>
    <row r="25" spans="1:19" s="27" customFormat="1" ht="25.95" customHeight="1" x14ac:dyDescent="0.2">
      <c r="A25" s="17">
        <v>23</v>
      </c>
      <c r="B25" s="17" t="s">
        <v>18</v>
      </c>
      <c r="C25" s="13" t="s">
        <v>128</v>
      </c>
      <c r="D25" s="8">
        <v>312</v>
      </c>
      <c r="E25" s="19" t="s">
        <v>18</v>
      </c>
      <c r="F25" s="20" t="s">
        <v>18</v>
      </c>
      <c r="G25" s="10">
        <v>104</v>
      </c>
      <c r="H25" s="10">
        <v>1</v>
      </c>
      <c r="I25" s="68">
        <f t="shared" si="2"/>
        <v>104</v>
      </c>
      <c r="J25" s="11">
        <v>1</v>
      </c>
      <c r="K25" s="20" t="s">
        <v>18</v>
      </c>
      <c r="L25" s="19">
        <v>645850.23</v>
      </c>
      <c r="M25" s="21">
        <v>99399</v>
      </c>
      <c r="N25" s="12">
        <v>44792</v>
      </c>
      <c r="O25" s="34" t="s">
        <v>12</v>
      </c>
    </row>
    <row r="26" spans="1:19" s="72" customFormat="1" ht="25.95" customHeight="1" x14ac:dyDescent="0.2">
      <c r="A26" s="76">
        <v>24</v>
      </c>
      <c r="B26" s="63">
        <v>15</v>
      </c>
      <c r="C26" s="64" t="s">
        <v>58</v>
      </c>
      <c r="D26" s="65">
        <v>293.7</v>
      </c>
      <c r="E26" s="65">
        <v>1683.9</v>
      </c>
      <c r="F26" s="66">
        <f>(D26-E26)/E26</f>
        <v>-0.82558346695171925</v>
      </c>
      <c r="G26" s="67">
        <v>45</v>
      </c>
      <c r="H26" s="67">
        <v>4</v>
      </c>
      <c r="I26" s="68">
        <f t="shared" si="2"/>
        <v>11.25</v>
      </c>
      <c r="J26" s="68">
        <v>2</v>
      </c>
      <c r="K26" s="68">
        <v>3</v>
      </c>
      <c r="L26" s="65">
        <v>9685.9700000000012</v>
      </c>
      <c r="M26" s="67">
        <v>1580</v>
      </c>
      <c r="N26" s="69">
        <v>45044</v>
      </c>
      <c r="O26" s="70" t="s">
        <v>16</v>
      </c>
    </row>
    <row r="27" spans="1:19" s="72" customFormat="1" ht="25.95" customHeight="1" x14ac:dyDescent="0.2">
      <c r="A27" s="17">
        <v>25</v>
      </c>
      <c r="B27" s="63">
        <v>27</v>
      </c>
      <c r="C27" s="73" t="s">
        <v>94</v>
      </c>
      <c r="D27" s="65">
        <v>253.4</v>
      </c>
      <c r="E27" s="65">
        <v>524.70000000000005</v>
      </c>
      <c r="F27" s="66">
        <f>(D27-E27)/E27</f>
        <v>-0.51705736611397002</v>
      </c>
      <c r="G27" s="67">
        <v>51</v>
      </c>
      <c r="H27" s="67">
        <v>5</v>
      </c>
      <c r="I27" s="68">
        <f t="shared" si="2"/>
        <v>10.199999999999999</v>
      </c>
      <c r="J27" s="68">
        <v>3</v>
      </c>
      <c r="K27" s="68">
        <v>4</v>
      </c>
      <c r="L27" s="65">
        <v>2496.5000000000005</v>
      </c>
      <c r="M27" s="67">
        <v>444</v>
      </c>
      <c r="N27" s="69">
        <v>45043</v>
      </c>
      <c r="O27" s="75" t="s">
        <v>95</v>
      </c>
    </row>
    <row r="28" spans="1:19" s="72" customFormat="1" ht="25.95" customHeight="1" x14ac:dyDescent="0.2">
      <c r="A28" s="76">
        <v>26</v>
      </c>
      <c r="B28" s="63">
        <v>13</v>
      </c>
      <c r="C28" s="73" t="s">
        <v>102</v>
      </c>
      <c r="D28" s="65">
        <v>230.4</v>
      </c>
      <c r="E28" s="65">
        <v>2647</v>
      </c>
      <c r="F28" s="66">
        <f>(D28-E28)/E28</f>
        <v>-0.9129580657347941</v>
      </c>
      <c r="G28" s="67">
        <v>40</v>
      </c>
      <c r="H28" s="67">
        <v>11</v>
      </c>
      <c r="I28" s="68">
        <f t="shared" si="2"/>
        <v>3.6363636363636362</v>
      </c>
      <c r="J28" s="68">
        <v>5</v>
      </c>
      <c r="K28" s="63">
        <v>2</v>
      </c>
      <c r="L28" s="65">
        <v>3156</v>
      </c>
      <c r="M28" s="67">
        <v>558</v>
      </c>
      <c r="N28" s="69">
        <v>45051</v>
      </c>
      <c r="O28" s="75" t="s">
        <v>68</v>
      </c>
    </row>
    <row r="29" spans="1:19" s="72" customFormat="1" ht="25.95" customHeight="1" x14ac:dyDescent="0.2">
      <c r="A29" s="17">
        <v>27</v>
      </c>
      <c r="B29" s="63">
        <v>17</v>
      </c>
      <c r="C29" s="64" t="s">
        <v>56</v>
      </c>
      <c r="D29" s="65">
        <v>226</v>
      </c>
      <c r="E29" s="65">
        <v>1225</v>
      </c>
      <c r="F29" s="66">
        <f>(D29-E29)/E29</f>
        <v>-0.81551020408163266</v>
      </c>
      <c r="G29" s="67">
        <v>49</v>
      </c>
      <c r="H29" s="67" t="s">
        <v>18</v>
      </c>
      <c r="I29" s="68" t="s">
        <v>18</v>
      </c>
      <c r="J29" s="68">
        <v>2</v>
      </c>
      <c r="K29" s="68">
        <v>4</v>
      </c>
      <c r="L29" s="65">
        <v>13364</v>
      </c>
      <c r="M29" s="67">
        <v>2855</v>
      </c>
      <c r="N29" s="69">
        <v>45037</v>
      </c>
      <c r="O29" s="70" t="s">
        <v>30</v>
      </c>
    </row>
    <row r="30" spans="1:19" s="72" customFormat="1" ht="25.95" customHeight="1" x14ac:dyDescent="0.2">
      <c r="A30" s="76">
        <v>28</v>
      </c>
      <c r="B30" s="63">
        <v>19</v>
      </c>
      <c r="C30" s="64" t="s">
        <v>23</v>
      </c>
      <c r="D30" s="65">
        <v>222.15</v>
      </c>
      <c r="E30" s="65">
        <v>1173.52</v>
      </c>
      <c r="F30" s="66">
        <f>(D30-E30)/E30</f>
        <v>-0.81069772990660582</v>
      </c>
      <c r="G30" s="67">
        <v>40</v>
      </c>
      <c r="H30" s="67">
        <v>4</v>
      </c>
      <c r="I30" s="68">
        <f>G30/H30</f>
        <v>10</v>
      </c>
      <c r="J30" s="68">
        <v>3</v>
      </c>
      <c r="K30" s="68">
        <v>5</v>
      </c>
      <c r="L30" s="65">
        <v>35106.589999999997</v>
      </c>
      <c r="M30" s="67">
        <v>5502</v>
      </c>
      <c r="N30" s="69">
        <v>45030</v>
      </c>
      <c r="O30" s="70" t="s">
        <v>12</v>
      </c>
    </row>
    <row r="31" spans="1:19" s="27" customFormat="1" ht="25.95" customHeight="1" x14ac:dyDescent="0.2">
      <c r="A31" s="17">
        <v>29</v>
      </c>
      <c r="B31" s="63">
        <v>11</v>
      </c>
      <c r="C31" s="64" t="s">
        <v>21</v>
      </c>
      <c r="D31" s="65">
        <v>216.28</v>
      </c>
      <c r="E31" s="65">
        <v>3477.22</v>
      </c>
      <c r="F31" s="66">
        <f>(D31-E31)/E31</f>
        <v>-0.93780088691540942</v>
      </c>
      <c r="G31" s="67">
        <v>32</v>
      </c>
      <c r="H31" s="67">
        <v>5</v>
      </c>
      <c r="I31" s="68">
        <f t="shared" ref="I31:I41" si="3">G31/H31</f>
        <v>6.4</v>
      </c>
      <c r="J31" s="68">
        <v>2</v>
      </c>
      <c r="K31" s="68">
        <v>5</v>
      </c>
      <c r="L31" s="65">
        <v>52915.03</v>
      </c>
      <c r="M31" s="67">
        <v>8454</v>
      </c>
      <c r="N31" s="69">
        <v>45030</v>
      </c>
      <c r="O31" s="70" t="s">
        <v>14</v>
      </c>
    </row>
    <row r="32" spans="1:19" s="72" customFormat="1" ht="25.95" customHeight="1" x14ac:dyDescent="0.2">
      <c r="A32" s="76">
        <v>30</v>
      </c>
      <c r="B32" s="8" t="s">
        <v>18</v>
      </c>
      <c r="C32" s="77" t="s">
        <v>133</v>
      </c>
      <c r="D32" s="78">
        <v>184.63</v>
      </c>
      <c r="E32" s="65" t="s">
        <v>18</v>
      </c>
      <c r="F32" s="66" t="s">
        <v>18</v>
      </c>
      <c r="G32" s="74">
        <v>64</v>
      </c>
      <c r="H32" s="10">
        <v>1</v>
      </c>
      <c r="I32" s="68">
        <f t="shared" si="3"/>
        <v>64</v>
      </c>
      <c r="J32" s="79">
        <v>1</v>
      </c>
      <c r="K32" s="66" t="s">
        <v>18</v>
      </c>
      <c r="L32" s="65">
        <v>234725.5</v>
      </c>
      <c r="M32" s="67">
        <v>50715</v>
      </c>
      <c r="N32" s="80">
        <v>44400</v>
      </c>
      <c r="O32" s="81" t="s">
        <v>40</v>
      </c>
    </row>
    <row r="33" spans="1:15" s="27" customFormat="1" ht="25.95" customHeight="1" x14ac:dyDescent="0.2">
      <c r="A33" s="17">
        <v>31</v>
      </c>
      <c r="B33" s="63">
        <v>36</v>
      </c>
      <c r="C33" s="64" t="s">
        <v>37</v>
      </c>
      <c r="D33" s="65">
        <v>141.19999999999999</v>
      </c>
      <c r="E33" s="65">
        <v>204.5</v>
      </c>
      <c r="F33" s="66">
        <f>(D33-E33)/E33</f>
        <v>-0.30953545232273844</v>
      </c>
      <c r="G33" s="67">
        <v>26</v>
      </c>
      <c r="H33" s="67">
        <v>2</v>
      </c>
      <c r="I33" s="68">
        <f t="shared" si="3"/>
        <v>13</v>
      </c>
      <c r="J33" s="68">
        <v>2</v>
      </c>
      <c r="K33" s="68">
        <v>13</v>
      </c>
      <c r="L33" s="65">
        <v>276250.83</v>
      </c>
      <c r="M33" s="67">
        <v>46355</v>
      </c>
      <c r="N33" s="69">
        <v>44973</v>
      </c>
      <c r="O33" s="70" t="s">
        <v>13</v>
      </c>
    </row>
    <row r="34" spans="1:15" s="27" customFormat="1" ht="25.95" customHeight="1" x14ac:dyDescent="0.2">
      <c r="A34" s="76">
        <v>32</v>
      </c>
      <c r="B34" s="19" t="s">
        <v>18</v>
      </c>
      <c r="C34" s="73" t="s">
        <v>130</v>
      </c>
      <c r="D34" s="65">
        <v>120</v>
      </c>
      <c r="E34" s="65" t="s">
        <v>18</v>
      </c>
      <c r="F34" s="66" t="s">
        <v>18</v>
      </c>
      <c r="G34" s="67">
        <v>24</v>
      </c>
      <c r="H34" s="67">
        <v>1</v>
      </c>
      <c r="I34" s="68">
        <f t="shared" si="3"/>
        <v>24</v>
      </c>
      <c r="J34" s="68">
        <v>1</v>
      </c>
      <c r="K34" s="66" t="s">
        <v>18</v>
      </c>
      <c r="L34" s="65">
        <v>177317</v>
      </c>
      <c r="M34" s="67">
        <v>30040</v>
      </c>
      <c r="N34" s="69">
        <v>44834</v>
      </c>
      <c r="O34" s="75" t="s">
        <v>68</v>
      </c>
    </row>
    <row r="35" spans="1:15" s="27" customFormat="1" ht="25.95" customHeight="1" x14ac:dyDescent="0.2">
      <c r="A35" s="17">
        <v>33</v>
      </c>
      <c r="B35" s="63">
        <v>30</v>
      </c>
      <c r="C35" s="64" t="s">
        <v>41</v>
      </c>
      <c r="D35" s="65">
        <v>118.06</v>
      </c>
      <c r="E35" s="65">
        <v>312.16000000000003</v>
      </c>
      <c r="F35" s="66">
        <f>(D35-E35)/E35</f>
        <v>-0.62179651460789342</v>
      </c>
      <c r="G35" s="67">
        <v>23</v>
      </c>
      <c r="H35" s="67">
        <v>2</v>
      </c>
      <c r="I35" s="68">
        <f t="shared" si="3"/>
        <v>11.5</v>
      </c>
      <c r="J35" s="68">
        <v>2</v>
      </c>
      <c r="K35" s="68">
        <v>5</v>
      </c>
      <c r="L35" s="65">
        <v>8602.91</v>
      </c>
      <c r="M35" s="67">
        <v>1419</v>
      </c>
      <c r="N35" s="69">
        <v>45030</v>
      </c>
      <c r="O35" s="70" t="s">
        <v>46</v>
      </c>
    </row>
    <row r="36" spans="1:15" s="27" customFormat="1" ht="25.95" customHeight="1" x14ac:dyDescent="0.2">
      <c r="A36" s="76">
        <v>34</v>
      </c>
      <c r="B36" s="63">
        <v>24</v>
      </c>
      <c r="C36" s="73" t="s">
        <v>80</v>
      </c>
      <c r="D36" s="65">
        <v>112.80000000000001</v>
      </c>
      <c r="E36" s="65">
        <v>661.1</v>
      </c>
      <c r="F36" s="66">
        <f>(D36-E36)/E36</f>
        <v>-0.829375283618212</v>
      </c>
      <c r="G36" s="67">
        <v>17</v>
      </c>
      <c r="H36" s="67">
        <v>3</v>
      </c>
      <c r="I36" s="68">
        <f t="shared" si="3"/>
        <v>5.666666666666667</v>
      </c>
      <c r="J36" s="68">
        <v>2</v>
      </c>
      <c r="K36" s="68">
        <v>8</v>
      </c>
      <c r="L36" s="65">
        <v>9396</v>
      </c>
      <c r="M36" s="67">
        <v>1709</v>
      </c>
      <c r="N36" s="69">
        <v>45012</v>
      </c>
      <c r="O36" s="75" t="s">
        <v>68</v>
      </c>
    </row>
    <row r="37" spans="1:15" s="27" customFormat="1" ht="25.95" customHeight="1" x14ac:dyDescent="0.2">
      <c r="A37" s="17">
        <v>35</v>
      </c>
      <c r="B37" s="17">
        <v>25</v>
      </c>
      <c r="C37" s="25" t="s">
        <v>110</v>
      </c>
      <c r="D37" s="19">
        <v>98.6</v>
      </c>
      <c r="E37" s="19">
        <v>645.95000000000005</v>
      </c>
      <c r="F37" s="20">
        <f>(D37-E37)/E37</f>
        <v>-0.84735660654849443</v>
      </c>
      <c r="G37" s="21">
        <v>15</v>
      </c>
      <c r="H37" s="21">
        <v>3</v>
      </c>
      <c r="I37" s="68">
        <f t="shared" si="3"/>
        <v>5</v>
      </c>
      <c r="J37" s="22">
        <v>3</v>
      </c>
      <c r="K37" s="22">
        <v>2</v>
      </c>
      <c r="L37" s="19">
        <v>824.35</v>
      </c>
      <c r="M37" s="21">
        <v>145</v>
      </c>
      <c r="N37" s="23">
        <v>45052</v>
      </c>
      <c r="O37" s="30" t="s">
        <v>30</v>
      </c>
    </row>
    <row r="38" spans="1:15" s="72" customFormat="1" ht="25.95" customHeight="1" x14ac:dyDescent="0.2">
      <c r="A38" s="76">
        <v>36</v>
      </c>
      <c r="B38" s="17">
        <v>35</v>
      </c>
      <c r="C38" s="18" t="s">
        <v>35</v>
      </c>
      <c r="D38" s="19">
        <v>95</v>
      </c>
      <c r="E38" s="19">
        <v>212.8</v>
      </c>
      <c r="F38" s="20">
        <f>(D38-E38)/E38</f>
        <v>-0.5535714285714286</v>
      </c>
      <c r="G38" s="21">
        <v>17</v>
      </c>
      <c r="H38" s="21">
        <v>2</v>
      </c>
      <c r="I38" s="68">
        <f t="shared" si="3"/>
        <v>8.5</v>
      </c>
      <c r="J38" s="22">
        <v>2</v>
      </c>
      <c r="K38" s="22">
        <v>5</v>
      </c>
      <c r="L38" s="19">
        <v>1399.25</v>
      </c>
      <c r="M38" s="21">
        <v>301</v>
      </c>
      <c r="N38" s="23">
        <v>45030</v>
      </c>
      <c r="O38" s="30" t="s">
        <v>30</v>
      </c>
    </row>
    <row r="39" spans="1:15" s="72" customFormat="1" ht="25.95" customHeight="1" x14ac:dyDescent="0.2">
      <c r="A39" s="17">
        <v>37</v>
      </c>
      <c r="B39" s="63">
        <v>32</v>
      </c>
      <c r="C39" s="73" t="s">
        <v>43</v>
      </c>
      <c r="D39" s="65">
        <v>76.2</v>
      </c>
      <c r="E39" s="65">
        <v>277.7</v>
      </c>
      <c r="F39" s="66">
        <f>(D39-E39)/E39</f>
        <v>-0.72560316888728849</v>
      </c>
      <c r="G39" s="67">
        <v>11</v>
      </c>
      <c r="H39" s="67">
        <v>2</v>
      </c>
      <c r="I39" s="68">
        <f t="shared" si="3"/>
        <v>5.5</v>
      </c>
      <c r="J39" s="68">
        <v>1</v>
      </c>
      <c r="K39" s="68">
        <v>12</v>
      </c>
      <c r="L39" s="65">
        <v>129530.88</v>
      </c>
      <c r="M39" s="67">
        <v>20321</v>
      </c>
      <c r="N39" s="69">
        <v>44981</v>
      </c>
      <c r="O39" s="70" t="s">
        <v>17</v>
      </c>
    </row>
    <row r="40" spans="1:15" s="72" customFormat="1" ht="25.95" customHeight="1" x14ac:dyDescent="0.2">
      <c r="A40" s="76">
        <v>38</v>
      </c>
      <c r="B40" s="63">
        <v>31</v>
      </c>
      <c r="C40" s="64" t="s">
        <v>106</v>
      </c>
      <c r="D40" s="65">
        <v>12.9</v>
      </c>
      <c r="E40" s="65">
        <v>312</v>
      </c>
      <c r="F40" s="66">
        <f>(D40-E40)/E40</f>
        <v>-0.95865384615384619</v>
      </c>
      <c r="G40" s="67">
        <v>2</v>
      </c>
      <c r="H40" s="67">
        <v>1</v>
      </c>
      <c r="I40" s="68">
        <f t="shared" si="3"/>
        <v>2</v>
      </c>
      <c r="J40" s="68">
        <v>1</v>
      </c>
      <c r="K40" s="66" t="s">
        <v>18</v>
      </c>
      <c r="L40" s="65">
        <v>40012.780000000006</v>
      </c>
      <c r="M40" s="67">
        <v>6790</v>
      </c>
      <c r="N40" s="69">
        <v>44678</v>
      </c>
      <c r="O40" s="70" t="s">
        <v>16</v>
      </c>
    </row>
    <row r="41" spans="1:15" s="72" customFormat="1" ht="25.95" customHeight="1" x14ac:dyDescent="0.2">
      <c r="A41" s="17">
        <v>39</v>
      </c>
      <c r="B41" s="19" t="s">
        <v>18</v>
      </c>
      <c r="C41" s="13" t="s">
        <v>129</v>
      </c>
      <c r="D41" s="8">
        <v>10</v>
      </c>
      <c r="E41" s="19" t="s">
        <v>18</v>
      </c>
      <c r="F41" s="20" t="s">
        <v>18</v>
      </c>
      <c r="G41" s="10">
        <v>2</v>
      </c>
      <c r="H41" s="10">
        <v>1</v>
      </c>
      <c r="I41" s="68">
        <f t="shared" si="3"/>
        <v>2</v>
      </c>
      <c r="J41" s="11">
        <v>1</v>
      </c>
      <c r="K41" s="20" t="s">
        <v>18</v>
      </c>
      <c r="L41" s="19">
        <v>121</v>
      </c>
      <c r="M41" s="21">
        <v>21</v>
      </c>
      <c r="N41" s="12">
        <v>45012</v>
      </c>
      <c r="O41" s="34" t="s">
        <v>68</v>
      </c>
    </row>
    <row r="42" spans="1:15" s="45" customFormat="1" ht="25.95" customHeight="1" x14ac:dyDescent="0.2">
      <c r="A42" s="46" t="s">
        <v>85</v>
      </c>
      <c r="B42" s="46"/>
      <c r="C42" s="46" t="s">
        <v>134</v>
      </c>
      <c r="D42" s="47">
        <f>SUBTOTAL(109,Table13245[Pajamos 
(GBO)])</f>
        <v>186400.11000000004</v>
      </c>
      <c r="E42" s="47" t="s">
        <v>135</v>
      </c>
      <c r="F42" s="42">
        <f>(D42-E42)/E42</f>
        <v>-0.22946186375868594</v>
      </c>
      <c r="G42" s="43">
        <f>SUBTOTAL(109,Table13245[Žiūrovų sk. 
(ADM)])</f>
        <v>29255</v>
      </c>
      <c r="H42" s="55"/>
      <c r="I42" s="46"/>
      <c r="J42" s="51"/>
      <c r="K42" s="46"/>
      <c r="L42" s="53"/>
      <c r="M42" s="55"/>
      <c r="N42" s="60"/>
      <c r="O42" s="46"/>
    </row>
    <row r="43" spans="1:15" hidden="1" x14ac:dyDescent="0.2">
      <c r="F43" s="3"/>
      <c r="O43" s="40"/>
    </row>
    <row r="44" spans="1:15" hidden="1" x14ac:dyDescent="0.2">
      <c r="F44" s="3"/>
      <c r="O44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A617-3856-4C01-98B7-4D749A9E5DEC}">
  <sheetPr>
    <pageSetUpPr fitToPage="1"/>
  </sheetPr>
  <dimension ref="A1:XFC51"/>
  <sheetViews>
    <sheetView topLeftCell="A29" zoomScale="60" zoomScaleNormal="60" workbookViewId="0">
      <selection activeCell="D49" sqref="D49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1" t="s">
        <v>123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25" t="s">
        <v>97</v>
      </c>
      <c r="D3" s="19">
        <v>105870.33</v>
      </c>
      <c r="E3" s="19" t="s">
        <v>18</v>
      </c>
      <c r="F3" s="20" t="s">
        <v>18</v>
      </c>
      <c r="G3" s="21">
        <v>14101</v>
      </c>
      <c r="H3" s="21">
        <v>391</v>
      </c>
      <c r="I3" s="21">
        <f t="shared" ref="I3:I13" si="0">G3/H3</f>
        <v>36.063938618925832</v>
      </c>
      <c r="J3" s="22">
        <v>28</v>
      </c>
      <c r="K3" s="22">
        <v>1</v>
      </c>
      <c r="L3" s="19">
        <v>120044.76</v>
      </c>
      <c r="M3" s="21">
        <v>16003</v>
      </c>
      <c r="N3" s="23">
        <v>45051</v>
      </c>
      <c r="O3" s="30" t="s">
        <v>40</v>
      </c>
    </row>
    <row r="4" spans="1:18" s="24" customFormat="1" ht="25.95" customHeight="1" x14ac:dyDescent="0.2">
      <c r="A4" s="17">
        <v>2</v>
      </c>
      <c r="B4" s="17">
        <v>1</v>
      </c>
      <c r="C4" s="18" t="s">
        <v>50</v>
      </c>
      <c r="D4" s="19">
        <v>26598.080000000002</v>
      </c>
      <c r="E4" s="19">
        <v>74154.19</v>
      </c>
      <c r="F4" s="20">
        <f>(D4-E4)/E4</f>
        <v>-0.64131386237244314</v>
      </c>
      <c r="G4" s="21">
        <v>5315</v>
      </c>
      <c r="H4" s="21">
        <v>296</v>
      </c>
      <c r="I4" s="22">
        <f t="shared" si="0"/>
        <v>17.956081081081081</v>
      </c>
      <c r="J4" s="22">
        <v>14</v>
      </c>
      <c r="K4" s="22">
        <v>3</v>
      </c>
      <c r="L4" s="19">
        <v>199234.19000000003</v>
      </c>
      <c r="M4" s="21">
        <v>39431</v>
      </c>
      <c r="N4" s="23">
        <v>45037</v>
      </c>
      <c r="O4" s="30" t="s">
        <v>51</v>
      </c>
    </row>
    <row r="5" spans="1:18" s="24" customFormat="1" ht="25.95" customHeight="1" x14ac:dyDescent="0.2">
      <c r="A5" s="17">
        <v>3</v>
      </c>
      <c r="B5" s="17">
        <v>2</v>
      </c>
      <c r="C5" s="18" t="s">
        <v>11</v>
      </c>
      <c r="D5" s="19">
        <v>24873.18</v>
      </c>
      <c r="E5" s="19">
        <v>69853.52</v>
      </c>
      <c r="F5" s="20">
        <f>(D5-E5)/E5</f>
        <v>-0.64392374213926518</v>
      </c>
      <c r="G5" s="21">
        <v>4607</v>
      </c>
      <c r="H5" s="21">
        <v>227</v>
      </c>
      <c r="I5" s="22">
        <f t="shared" si="0"/>
        <v>20.295154185022028</v>
      </c>
      <c r="J5" s="22">
        <v>19</v>
      </c>
      <c r="K5" s="22">
        <v>5</v>
      </c>
      <c r="L5" s="19">
        <v>470259.95</v>
      </c>
      <c r="M5" s="21">
        <v>84790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17">
        <v>4</v>
      </c>
      <c r="B6" s="6" t="s">
        <v>115</v>
      </c>
      <c r="C6" s="13" t="s">
        <v>116</v>
      </c>
      <c r="D6" s="8">
        <v>12528.33</v>
      </c>
      <c r="E6" s="8" t="s">
        <v>18</v>
      </c>
      <c r="F6" s="9" t="s">
        <v>18</v>
      </c>
      <c r="G6" s="10">
        <v>2726</v>
      </c>
      <c r="H6" s="10">
        <v>139</v>
      </c>
      <c r="I6" s="10">
        <f t="shared" si="0"/>
        <v>19.611510791366907</v>
      </c>
      <c r="J6" s="11">
        <v>16</v>
      </c>
      <c r="K6" s="11">
        <v>1</v>
      </c>
      <c r="L6" s="8">
        <v>12528.33</v>
      </c>
      <c r="M6" s="10">
        <v>2726</v>
      </c>
      <c r="N6" s="12">
        <v>45051</v>
      </c>
      <c r="O6" s="31" t="s">
        <v>117</v>
      </c>
      <c r="R6" s="17"/>
    </row>
    <row r="7" spans="1:18" s="24" customFormat="1" ht="25.95" customHeight="1" x14ac:dyDescent="0.2">
      <c r="A7" s="17">
        <v>5</v>
      </c>
      <c r="B7" s="17">
        <v>4</v>
      </c>
      <c r="C7" s="25" t="s">
        <v>53</v>
      </c>
      <c r="D7" s="28">
        <v>10332.59</v>
      </c>
      <c r="E7" s="28">
        <v>23485.11</v>
      </c>
      <c r="F7" s="20">
        <f>(D7-E7)/E7</f>
        <v>-0.56003655081879544</v>
      </c>
      <c r="G7" s="29">
        <v>1455</v>
      </c>
      <c r="H7" s="21">
        <v>90</v>
      </c>
      <c r="I7" s="10">
        <f t="shared" si="0"/>
        <v>16.166666666666668</v>
      </c>
      <c r="J7" s="22">
        <v>8</v>
      </c>
      <c r="K7" s="22">
        <v>3</v>
      </c>
      <c r="L7" s="28">
        <v>67148.23</v>
      </c>
      <c r="M7" s="29">
        <v>9612</v>
      </c>
      <c r="N7" s="23">
        <v>45037</v>
      </c>
      <c r="O7" s="30" t="s">
        <v>14</v>
      </c>
      <c r="R7" s="17"/>
    </row>
    <row r="8" spans="1:18" s="24" customFormat="1" ht="25.95" customHeight="1" x14ac:dyDescent="0.2">
      <c r="A8" s="17">
        <v>6</v>
      </c>
      <c r="B8" s="17">
        <v>3</v>
      </c>
      <c r="C8" s="18" t="s">
        <v>60</v>
      </c>
      <c r="D8" s="19">
        <v>9180.89</v>
      </c>
      <c r="E8" s="19">
        <v>29938.82</v>
      </c>
      <c r="F8" s="20">
        <f>(D8-E8)/E8</f>
        <v>-0.69334496149146829</v>
      </c>
      <c r="G8" s="21">
        <v>1405</v>
      </c>
      <c r="H8" s="21">
        <v>112</v>
      </c>
      <c r="I8" s="10">
        <f t="shared" si="0"/>
        <v>12.544642857142858</v>
      </c>
      <c r="J8" s="22">
        <v>12</v>
      </c>
      <c r="K8" s="22">
        <v>2</v>
      </c>
      <c r="L8" s="19">
        <v>40701.480000000003</v>
      </c>
      <c r="M8" s="21">
        <v>5588</v>
      </c>
      <c r="N8" s="23">
        <v>45044</v>
      </c>
      <c r="O8" s="30" t="s">
        <v>13</v>
      </c>
      <c r="R8" s="17"/>
    </row>
    <row r="9" spans="1:18" s="24" customFormat="1" ht="25.95" customHeight="1" x14ac:dyDescent="0.2">
      <c r="A9" s="17">
        <v>7</v>
      </c>
      <c r="B9" s="6" t="s">
        <v>57</v>
      </c>
      <c r="C9" s="13" t="s">
        <v>111</v>
      </c>
      <c r="D9" s="8">
        <v>7802.22</v>
      </c>
      <c r="E9" s="8" t="s">
        <v>18</v>
      </c>
      <c r="F9" s="9" t="s">
        <v>18</v>
      </c>
      <c r="G9" s="10">
        <v>968</v>
      </c>
      <c r="H9" s="10">
        <v>8</v>
      </c>
      <c r="I9" s="10">
        <f t="shared" si="0"/>
        <v>121</v>
      </c>
      <c r="J9" s="11">
        <v>8</v>
      </c>
      <c r="K9" s="11">
        <v>0</v>
      </c>
      <c r="L9" s="8">
        <v>7802.22</v>
      </c>
      <c r="M9" s="10">
        <v>968</v>
      </c>
      <c r="N9" s="12" t="s">
        <v>59</v>
      </c>
      <c r="O9" s="36" t="s">
        <v>12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25" t="s">
        <v>90</v>
      </c>
      <c r="D10" s="19">
        <v>7122.05</v>
      </c>
      <c r="E10" s="19">
        <v>20079.349999999999</v>
      </c>
      <c r="F10" s="20">
        <f>(D10-E10)/E10</f>
        <v>-0.64530475339092153</v>
      </c>
      <c r="G10" s="21">
        <v>1485</v>
      </c>
      <c r="H10" s="21">
        <v>116</v>
      </c>
      <c r="I10" s="10">
        <f t="shared" si="0"/>
        <v>12.801724137931034</v>
      </c>
      <c r="J10" s="22">
        <v>18</v>
      </c>
      <c r="K10" s="22">
        <v>2</v>
      </c>
      <c r="L10" s="19">
        <v>27201.399999999998</v>
      </c>
      <c r="M10" s="21">
        <v>5352</v>
      </c>
      <c r="N10" s="23">
        <v>45044</v>
      </c>
      <c r="O10" s="36" t="s">
        <v>16</v>
      </c>
      <c r="R10" s="17"/>
    </row>
    <row r="11" spans="1:18" s="24" customFormat="1" ht="25.95" customHeight="1" x14ac:dyDescent="0.2">
      <c r="A11" s="17">
        <v>9</v>
      </c>
      <c r="B11" s="17">
        <v>7</v>
      </c>
      <c r="C11" s="18" t="s">
        <v>19</v>
      </c>
      <c r="D11" s="19">
        <v>5916.14</v>
      </c>
      <c r="E11" s="19">
        <v>13550.13</v>
      </c>
      <c r="F11" s="20">
        <f>(D11-E11)/E11</f>
        <v>-0.56338869073580844</v>
      </c>
      <c r="G11" s="21">
        <v>823</v>
      </c>
      <c r="H11" s="21">
        <v>50</v>
      </c>
      <c r="I11" s="10">
        <f t="shared" si="0"/>
        <v>16.46</v>
      </c>
      <c r="J11" s="22">
        <v>8</v>
      </c>
      <c r="K11" s="22">
        <v>5</v>
      </c>
      <c r="L11" s="19">
        <v>132145.04</v>
      </c>
      <c r="M11" s="21">
        <v>19055</v>
      </c>
      <c r="N11" s="23">
        <v>45023</v>
      </c>
      <c r="O11" s="30" t="s">
        <v>12</v>
      </c>
      <c r="R11" s="17"/>
    </row>
    <row r="12" spans="1:18" s="24" customFormat="1" ht="25.95" customHeight="1" x14ac:dyDescent="0.2">
      <c r="A12" s="17">
        <v>10</v>
      </c>
      <c r="B12" s="17">
        <v>8</v>
      </c>
      <c r="C12" s="18" t="s">
        <v>20</v>
      </c>
      <c r="D12" s="19">
        <v>4488.45</v>
      </c>
      <c r="E12" s="19">
        <v>8430.66</v>
      </c>
      <c r="F12" s="20">
        <f>(D12-E12)/E12</f>
        <v>-0.46760395983232633</v>
      </c>
      <c r="G12" s="21">
        <v>621</v>
      </c>
      <c r="H12" s="21">
        <v>41</v>
      </c>
      <c r="I12" s="10">
        <f t="shared" si="0"/>
        <v>15.146341463414634</v>
      </c>
      <c r="J12" s="22">
        <v>6</v>
      </c>
      <c r="K12" s="22">
        <v>7</v>
      </c>
      <c r="L12" s="19">
        <v>321052.69</v>
      </c>
      <c r="M12" s="21">
        <v>44031</v>
      </c>
      <c r="N12" s="23">
        <v>45009</v>
      </c>
      <c r="O12" s="30" t="s">
        <v>13</v>
      </c>
      <c r="R12" s="17"/>
    </row>
    <row r="13" spans="1:18" s="24" customFormat="1" ht="25.95" customHeight="1" x14ac:dyDescent="0.2">
      <c r="A13" s="17">
        <v>11</v>
      </c>
      <c r="B13" s="17">
        <v>9</v>
      </c>
      <c r="C13" s="18" t="s">
        <v>21</v>
      </c>
      <c r="D13" s="19">
        <v>3477.22</v>
      </c>
      <c r="E13" s="19">
        <v>7280.78</v>
      </c>
      <c r="F13" s="20">
        <f>(D13-E13)/E13</f>
        <v>-0.52241106035342366</v>
      </c>
      <c r="G13" s="21">
        <v>555</v>
      </c>
      <c r="H13" s="21">
        <v>33</v>
      </c>
      <c r="I13" s="22">
        <f t="shared" si="0"/>
        <v>16.818181818181817</v>
      </c>
      <c r="J13" s="22">
        <v>7</v>
      </c>
      <c r="K13" s="22">
        <v>4</v>
      </c>
      <c r="L13" s="19">
        <v>52698.75</v>
      </c>
      <c r="M13" s="21">
        <v>8422</v>
      </c>
      <c r="N13" s="23">
        <v>45030</v>
      </c>
      <c r="O13" s="30" t="s">
        <v>14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22</v>
      </c>
      <c r="D14" s="19">
        <v>3104</v>
      </c>
      <c r="E14" s="19">
        <v>6095</v>
      </c>
      <c r="F14" s="20">
        <f>(D14-E14)/E14</f>
        <v>-0.49073010664479083</v>
      </c>
      <c r="G14" s="21">
        <v>464</v>
      </c>
      <c r="H14" s="21" t="s">
        <v>18</v>
      </c>
      <c r="I14" s="22" t="s">
        <v>18</v>
      </c>
      <c r="J14" s="22">
        <v>9</v>
      </c>
      <c r="K14" s="22">
        <v>4</v>
      </c>
      <c r="L14" s="19">
        <v>52336</v>
      </c>
      <c r="M14" s="21">
        <v>7914</v>
      </c>
      <c r="N14" s="23">
        <v>45030</v>
      </c>
      <c r="O14" s="30" t="s">
        <v>15</v>
      </c>
      <c r="R14" s="17"/>
    </row>
    <row r="15" spans="1:18" s="24" customFormat="1" ht="25.95" customHeight="1" x14ac:dyDescent="0.2">
      <c r="A15" s="17">
        <v>13</v>
      </c>
      <c r="B15" s="17" t="s">
        <v>31</v>
      </c>
      <c r="C15" s="25" t="s">
        <v>102</v>
      </c>
      <c r="D15" s="19">
        <v>2647</v>
      </c>
      <c r="E15" s="19" t="s">
        <v>18</v>
      </c>
      <c r="F15" s="20" t="s">
        <v>18</v>
      </c>
      <c r="G15" s="21">
        <v>425</v>
      </c>
      <c r="H15" s="21">
        <v>58</v>
      </c>
      <c r="I15" s="22">
        <f>G15/H15</f>
        <v>7.3275862068965516</v>
      </c>
      <c r="J15" s="22">
        <v>14</v>
      </c>
      <c r="K15" s="17">
        <v>1</v>
      </c>
      <c r="L15" s="19">
        <v>2926</v>
      </c>
      <c r="M15" s="21">
        <v>518</v>
      </c>
      <c r="N15" s="23">
        <v>45051</v>
      </c>
      <c r="O15" s="36" t="s">
        <v>68</v>
      </c>
      <c r="R15" s="17"/>
    </row>
    <row r="16" spans="1:18" s="24" customFormat="1" ht="25.95" customHeight="1" x14ac:dyDescent="0.2">
      <c r="A16" s="17">
        <v>14</v>
      </c>
      <c r="B16" s="6" t="s">
        <v>31</v>
      </c>
      <c r="C16" s="13" t="s">
        <v>114</v>
      </c>
      <c r="D16" s="8">
        <v>2202.56</v>
      </c>
      <c r="E16" s="8" t="s">
        <v>18</v>
      </c>
      <c r="F16" s="9" t="s">
        <v>18</v>
      </c>
      <c r="G16" s="10">
        <v>416</v>
      </c>
      <c r="H16" s="10" t="s">
        <v>18</v>
      </c>
      <c r="I16" s="10" t="s">
        <v>18</v>
      </c>
      <c r="J16" s="11" t="s">
        <v>18</v>
      </c>
      <c r="K16" s="11">
        <v>1</v>
      </c>
      <c r="L16" s="8">
        <v>2202.56</v>
      </c>
      <c r="M16" s="10">
        <v>416</v>
      </c>
      <c r="N16" s="12">
        <v>45051</v>
      </c>
      <c r="O16" s="34" t="s">
        <v>83</v>
      </c>
      <c r="R16" s="17"/>
    </row>
    <row r="17" spans="1:19" s="24" customFormat="1" ht="25.95" customHeight="1" x14ac:dyDescent="0.2">
      <c r="A17" s="17">
        <v>15</v>
      </c>
      <c r="B17" s="17">
        <v>10</v>
      </c>
      <c r="C17" s="18" t="s">
        <v>58</v>
      </c>
      <c r="D17" s="19">
        <v>1683.9</v>
      </c>
      <c r="E17" s="19">
        <v>6939.87</v>
      </c>
      <c r="F17" s="20">
        <f>(D17-E17)/E17</f>
        <v>-0.75735856723540917</v>
      </c>
      <c r="G17" s="21">
        <v>300</v>
      </c>
      <c r="H17" s="21">
        <v>27</v>
      </c>
      <c r="I17" s="22">
        <f>G17/H17</f>
        <v>11.111111111111111</v>
      </c>
      <c r="J17" s="22">
        <v>8</v>
      </c>
      <c r="K17" s="22">
        <v>2</v>
      </c>
      <c r="L17" s="19">
        <v>9392.27</v>
      </c>
      <c r="M17" s="21">
        <v>1535</v>
      </c>
      <c r="N17" s="23">
        <v>45044</v>
      </c>
      <c r="O17" s="30" t="s">
        <v>16</v>
      </c>
      <c r="R17" s="17"/>
    </row>
    <row r="18" spans="1:19" s="24" customFormat="1" ht="25.95" customHeight="1" x14ac:dyDescent="0.2">
      <c r="A18" s="17">
        <v>16</v>
      </c>
      <c r="B18" s="17">
        <v>23</v>
      </c>
      <c r="C18" s="25" t="s">
        <v>66</v>
      </c>
      <c r="D18" s="28">
        <v>1237</v>
      </c>
      <c r="E18" s="28">
        <v>569</v>
      </c>
      <c r="F18" s="20">
        <f>(D18-E18)/E18</f>
        <v>1.1739894551845342</v>
      </c>
      <c r="G18" s="21">
        <v>222</v>
      </c>
      <c r="H18" s="21">
        <v>4</v>
      </c>
      <c r="I18" s="22">
        <f>G18/H18</f>
        <v>55.5</v>
      </c>
      <c r="J18" s="22">
        <v>2</v>
      </c>
      <c r="K18" s="22">
        <v>2</v>
      </c>
      <c r="L18" s="19">
        <v>14406.27</v>
      </c>
      <c r="M18" s="21">
        <v>2233</v>
      </c>
      <c r="N18" s="23">
        <v>45047</v>
      </c>
      <c r="O18" s="30" t="s">
        <v>61</v>
      </c>
      <c r="R18" s="17"/>
    </row>
    <row r="19" spans="1:19" s="24" customFormat="1" ht="25.95" customHeight="1" x14ac:dyDescent="0.2">
      <c r="A19" s="17">
        <v>17</v>
      </c>
      <c r="B19" s="17">
        <v>12</v>
      </c>
      <c r="C19" s="18" t="s">
        <v>56</v>
      </c>
      <c r="D19" s="19">
        <v>1225</v>
      </c>
      <c r="E19" s="19">
        <v>5782</v>
      </c>
      <c r="F19" s="20">
        <f>(D19-E19)/E19</f>
        <v>-0.78813559322033899</v>
      </c>
      <c r="G19" s="21">
        <v>337</v>
      </c>
      <c r="H19" s="21" t="s">
        <v>18</v>
      </c>
      <c r="I19" s="22" t="s">
        <v>18</v>
      </c>
      <c r="J19" s="22">
        <v>7</v>
      </c>
      <c r="K19" s="22">
        <v>3</v>
      </c>
      <c r="L19" s="19">
        <v>13138</v>
      </c>
      <c r="M19" s="21">
        <v>2806</v>
      </c>
      <c r="N19" s="23">
        <v>45037</v>
      </c>
      <c r="O19" s="30" t="s">
        <v>30</v>
      </c>
      <c r="R19" s="17"/>
    </row>
    <row r="20" spans="1:19" s="24" customFormat="1" ht="25.95" customHeight="1" x14ac:dyDescent="0.2">
      <c r="A20" s="17">
        <v>18</v>
      </c>
      <c r="B20" s="17">
        <v>13</v>
      </c>
      <c r="C20" s="18" t="s">
        <v>26</v>
      </c>
      <c r="D20" s="19">
        <v>1214.6600000000001</v>
      </c>
      <c r="E20" s="19">
        <v>4702.51</v>
      </c>
      <c r="F20" s="20">
        <f>(D20-E20)/E20</f>
        <v>-0.74169964550846257</v>
      </c>
      <c r="G20" s="21">
        <v>196</v>
      </c>
      <c r="H20" s="21">
        <v>20</v>
      </c>
      <c r="I20" s="22">
        <f t="shared" ref="I20:I27" si="1">G20/H20</f>
        <v>9.8000000000000007</v>
      </c>
      <c r="J20" s="22">
        <v>2</v>
      </c>
      <c r="K20" s="22">
        <v>6</v>
      </c>
      <c r="L20" s="19">
        <v>67407.66</v>
      </c>
      <c r="M20" s="21">
        <v>10153</v>
      </c>
      <c r="N20" s="23">
        <v>45016</v>
      </c>
      <c r="O20" s="30" t="s">
        <v>121</v>
      </c>
      <c r="R20" s="17"/>
    </row>
    <row r="21" spans="1:19" s="24" customFormat="1" ht="25.95" customHeight="1" x14ac:dyDescent="0.2">
      <c r="A21" s="17">
        <v>19</v>
      </c>
      <c r="B21" s="17">
        <v>14</v>
      </c>
      <c r="C21" s="18" t="s">
        <v>23</v>
      </c>
      <c r="D21" s="19">
        <v>1173.52</v>
      </c>
      <c r="E21" s="19">
        <v>4599.01</v>
      </c>
      <c r="F21" s="20">
        <f>(D21-E21)/E21</f>
        <v>-0.74483203993903035</v>
      </c>
      <c r="G21" s="21">
        <v>192</v>
      </c>
      <c r="H21" s="21">
        <v>21</v>
      </c>
      <c r="I21" s="22">
        <f t="shared" si="1"/>
        <v>9.1428571428571423</v>
      </c>
      <c r="J21" s="22">
        <v>4</v>
      </c>
      <c r="K21" s="22">
        <v>4</v>
      </c>
      <c r="L21" s="19">
        <v>34884.44</v>
      </c>
      <c r="M21" s="21">
        <v>5462</v>
      </c>
      <c r="N21" s="23">
        <v>45030</v>
      </c>
      <c r="O21" s="30" t="s">
        <v>12</v>
      </c>
      <c r="R21" s="17"/>
    </row>
    <row r="22" spans="1:19" s="24" customFormat="1" ht="25.95" customHeight="1" x14ac:dyDescent="0.2">
      <c r="A22" s="17">
        <v>20</v>
      </c>
      <c r="B22" s="9" t="s">
        <v>18</v>
      </c>
      <c r="C22" s="13" t="s">
        <v>119</v>
      </c>
      <c r="D22" s="8">
        <v>1076</v>
      </c>
      <c r="E22" s="8" t="s">
        <v>18</v>
      </c>
      <c r="F22" s="9" t="s">
        <v>18</v>
      </c>
      <c r="G22" s="10">
        <v>415</v>
      </c>
      <c r="H22" s="10">
        <v>9</v>
      </c>
      <c r="I22" s="22">
        <f t="shared" si="1"/>
        <v>46.111111111111114</v>
      </c>
      <c r="J22" s="11">
        <v>2</v>
      </c>
      <c r="K22" s="9" t="s">
        <v>18</v>
      </c>
      <c r="L22" s="8">
        <v>4537.8</v>
      </c>
      <c r="M22" s="10">
        <v>1084</v>
      </c>
      <c r="N22" s="12">
        <v>44967</v>
      </c>
      <c r="O22" s="31" t="s">
        <v>117</v>
      </c>
      <c r="R22" s="17"/>
    </row>
    <row r="23" spans="1:19" s="27" customFormat="1" ht="25.95" customHeight="1" x14ac:dyDescent="0.2">
      <c r="A23" s="17">
        <v>21</v>
      </c>
      <c r="B23" s="17">
        <v>32</v>
      </c>
      <c r="C23" s="25" t="s">
        <v>79</v>
      </c>
      <c r="D23" s="19">
        <v>816.54000000000008</v>
      </c>
      <c r="E23" s="19">
        <v>182.9</v>
      </c>
      <c r="F23" s="20">
        <f>(D23-E23)/E23</f>
        <v>3.4644067796610174</v>
      </c>
      <c r="G23" s="21">
        <v>155</v>
      </c>
      <c r="H23" s="21">
        <v>6</v>
      </c>
      <c r="I23" s="22">
        <f t="shared" si="1"/>
        <v>25.833333333333332</v>
      </c>
      <c r="J23" s="22">
        <v>3</v>
      </c>
      <c r="K23" s="22">
        <v>7</v>
      </c>
      <c r="L23" s="19">
        <v>44490</v>
      </c>
      <c r="M23" s="21">
        <v>5137</v>
      </c>
      <c r="N23" s="23">
        <v>45012</v>
      </c>
      <c r="O23" s="36" t="s">
        <v>68</v>
      </c>
      <c r="R23" s="17"/>
      <c r="S23" s="24"/>
    </row>
    <row r="24" spans="1:19" s="27" customFormat="1" ht="25.95" customHeight="1" x14ac:dyDescent="0.2">
      <c r="A24" s="17">
        <v>22</v>
      </c>
      <c r="B24" s="17">
        <v>25</v>
      </c>
      <c r="C24" s="25" t="s">
        <v>67</v>
      </c>
      <c r="D24" s="28">
        <v>759.2</v>
      </c>
      <c r="E24" s="28">
        <v>445.1</v>
      </c>
      <c r="F24" s="20">
        <f>(D24-E24)/E24</f>
        <v>0.70568411592900471</v>
      </c>
      <c r="G24" s="29">
        <v>131</v>
      </c>
      <c r="H24" s="21">
        <v>8</v>
      </c>
      <c r="I24" s="22">
        <f t="shared" si="1"/>
        <v>16.375</v>
      </c>
      <c r="J24" s="22">
        <v>3</v>
      </c>
      <c r="K24" s="22">
        <v>7</v>
      </c>
      <c r="L24" s="28">
        <v>54297</v>
      </c>
      <c r="M24" s="29">
        <v>7157</v>
      </c>
      <c r="N24" s="23">
        <v>45012</v>
      </c>
      <c r="O24" s="36" t="s">
        <v>68</v>
      </c>
    </row>
    <row r="25" spans="1:19" s="27" customFormat="1" ht="25.95" customHeight="1" x14ac:dyDescent="0.2">
      <c r="A25" s="17">
        <v>23</v>
      </c>
      <c r="B25" s="17">
        <v>18</v>
      </c>
      <c r="C25" s="18" t="s">
        <v>36</v>
      </c>
      <c r="D25" s="19">
        <v>681.7</v>
      </c>
      <c r="E25" s="19">
        <v>1278.4000000000001</v>
      </c>
      <c r="F25" s="20">
        <f>(D25-E25)/E25</f>
        <v>-0.4667553191489362</v>
      </c>
      <c r="G25" s="21">
        <v>99</v>
      </c>
      <c r="H25" s="21">
        <v>11</v>
      </c>
      <c r="I25" s="22">
        <f t="shared" si="1"/>
        <v>9</v>
      </c>
      <c r="J25" s="22">
        <v>1</v>
      </c>
      <c r="K25" s="22">
        <v>10</v>
      </c>
      <c r="L25" s="19">
        <v>227769.02000000005</v>
      </c>
      <c r="M25" s="21">
        <v>35683</v>
      </c>
      <c r="N25" s="23">
        <v>44988</v>
      </c>
      <c r="O25" s="30" t="s">
        <v>39</v>
      </c>
    </row>
    <row r="26" spans="1:19" s="27" customFormat="1" ht="25.95" customHeight="1" x14ac:dyDescent="0.2">
      <c r="A26" s="17">
        <v>24</v>
      </c>
      <c r="B26" s="17">
        <v>40</v>
      </c>
      <c r="C26" s="25" t="s">
        <v>80</v>
      </c>
      <c r="D26" s="19">
        <v>661.1</v>
      </c>
      <c r="E26" s="19">
        <v>72.099999999999994</v>
      </c>
      <c r="F26" s="20">
        <f>(D26-E26)/E26</f>
        <v>8.1692094313453545</v>
      </c>
      <c r="G26" s="21">
        <v>107</v>
      </c>
      <c r="H26" s="21">
        <v>5</v>
      </c>
      <c r="I26" s="22">
        <f t="shared" si="1"/>
        <v>21.4</v>
      </c>
      <c r="J26" s="22">
        <v>3</v>
      </c>
      <c r="K26" s="22">
        <v>7</v>
      </c>
      <c r="L26" s="19">
        <v>9283</v>
      </c>
      <c r="M26" s="21">
        <v>1692</v>
      </c>
      <c r="N26" s="23">
        <v>45012</v>
      </c>
      <c r="O26" s="36" t="s">
        <v>68</v>
      </c>
    </row>
    <row r="27" spans="1:19" s="27" customFormat="1" ht="25.95" customHeight="1" x14ac:dyDescent="0.2">
      <c r="A27" s="17">
        <v>25</v>
      </c>
      <c r="B27" s="6" t="s">
        <v>31</v>
      </c>
      <c r="C27" s="13" t="s">
        <v>110</v>
      </c>
      <c r="D27" s="8">
        <v>645.95000000000005</v>
      </c>
      <c r="E27" s="8" t="s">
        <v>18</v>
      </c>
      <c r="F27" s="9" t="s">
        <v>18</v>
      </c>
      <c r="G27" s="10">
        <v>118</v>
      </c>
      <c r="H27" s="10">
        <v>16</v>
      </c>
      <c r="I27" s="22">
        <f t="shared" si="1"/>
        <v>7.375</v>
      </c>
      <c r="J27" s="11">
        <v>6</v>
      </c>
      <c r="K27" s="11">
        <v>1</v>
      </c>
      <c r="L27" s="8">
        <v>645.95000000000005</v>
      </c>
      <c r="M27" s="10">
        <v>118</v>
      </c>
      <c r="N27" s="12">
        <v>45052</v>
      </c>
      <c r="O27" s="31" t="s">
        <v>30</v>
      </c>
    </row>
    <row r="28" spans="1:19" s="27" customFormat="1" ht="25.95" customHeight="1" x14ac:dyDescent="0.2">
      <c r="A28" s="17">
        <v>26</v>
      </c>
      <c r="B28" s="6" t="s">
        <v>31</v>
      </c>
      <c r="C28" s="13" t="s">
        <v>107</v>
      </c>
      <c r="D28" s="8">
        <v>594.53</v>
      </c>
      <c r="E28" s="8" t="s">
        <v>18</v>
      </c>
      <c r="F28" s="9" t="s">
        <v>18</v>
      </c>
      <c r="G28" s="10">
        <v>93</v>
      </c>
      <c r="H28" s="10" t="s">
        <v>18</v>
      </c>
      <c r="I28" s="10" t="s">
        <v>18</v>
      </c>
      <c r="J28" s="11">
        <v>2</v>
      </c>
      <c r="K28" s="11">
        <v>1</v>
      </c>
      <c r="L28" s="8">
        <v>594.53</v>
      </c>
      <c r="M28" s="10">
        <v>93</v>
      </c>
      <c r="N28" s="12">
        <v>45051</v>
      </c>
      <c r="O28" s="31" t="s">
        <v>100</v>
      </c>
    </row>
    <row r="29" spans="1:19" s="27" customFormat="1" ht="25.95" customHeight="1" x14ac:dyDescent="0.2">
      <c r="A29" s="17">
        <v>27</v>
      </c>
      <c r="B29" s="17">
        <v>19</v>
      </c>
      <c r="C29" s="25" t="s">
        <v>94</v>
      </c>
      <c r="D29" s="19">
        <v>524.70000000000005</v>
      </c>
      <c r="E29" s="19">
        <v>1246.2</v>
      </c>
      <c r="F29" s="20">
        <f>(D29-E29)/E29</f>
        <v>-0.57896003851709199</v>
      </c>
      <c r="G29" s="21">
        <v>91</v>
      </c>
      <c r="H29" s="21">
        <v>12</v>
      </c>
      <c r="I29" s="22">
        <f t="shared" ref="I29:I38" si="2">G29/H29</f>
        <v>7.583333333333333</v>
      </c>
      <c r="J29" s="22">
        <v>6</v>
      </c>
      <c r="K29" s="22">
        <v>3</v>
      </c>
      <c r="L29" s="19">
        <v>2243.1000000000004</v>
      </c>
      <c r="M29" s="21">
        <v>393</v>
      </c>
      <c r="N29" s="23">
        <v>45043</v>
      </c>
      <c r="O29" s="36" t="s">
        <v>95</v>
      </c>
    </row>
    <row r="30" spans="1:19" s="27" customFormat="1" ht="25.95" customHeight="1" x14ac:dyDescent="0.2">
      <c r="A30" s="17">
        <v>28</v>
      </c>
      <c r="B30" s="9" t="s">
        <v>18</v>
      </c>
      <c r="C30" s="13" t="s">
        <v>118</v>
      </c>
      <c r="D30" s="8">
        <v>524</v>
      </c>
      <c r="E30" s="8" t="s">
        <v>18</v>
      </c>
      <c r="F30" s="9" t="s">
        <v>18</v>
      </c>
      <c r="G30" s="10">
        <v>144</v>
      </c>
      <c r="H30" s="10">
        <v>2</v>
      </c>
      <c r="I30" s="10">
        <f t="shared" si="2"/>
        <v>72</v>
      </c>
      <c r="J30" s="11">
        <v>1</v>
      </c>
      <c r="K30" s="9" t="s">
        <v>18</v>
      </c>
      <c r="L30" s="8">
        <v>2830.94</v>
      </c>
      <c r="M30" s="10">
        <v>627</v>
      </c>
      <c r="N30" s="12">
        <v>45016</v>
      </c>
      <c r="O30" s="31" t="s">
        <v>117</v>
      </c>
    </row>
    <row r="31" spans="1:19" s="27" customFormat="1" ht="25.95" customHeight="1" x14ac:dyDescent="0.2">
      <c r="A31" s="17">
        <v>29</v>
      </c>
      <c r="B31" s="6" t="s">
        <v>57</v>
      </c>
      <c r="C31" s="13" t="s">
        <v>112</v>
      </c>
      <c r="D31" s="8">
        <v>509.48</v>
      </c>
      <c r="E31" s="8" t="s">
        <v>18</v>
      </c>
      <c r="F31" s="9" t="s">
        <v>18</v>
      </c>
      <c r="G31" s="10">
        <v>81</v>
      </c>
      <c r="H31" s="10">
        <v>6</v>
      </c>
      <c r="I31" s="10">
        <f t="shared" si="2"/>
        <v>13.5</v>
      </c>
      <c r="J31" s="11">
        <v>6</v>
      </c>
      <c r="K31" s="11">
        <v>0</v>
      </c>
      <c r="L31" s="8">
        <v>509.48</v>
      </c>
      <c r="M31" s="10">
        <v>81</v>
      </c>
      <c r="N31" s="12" t="s">
        <v>59</v>
      </c>
      <c r="O31" s="34" t="s">
        <v>13</v>
      </c>
    </row>
    <row r="32" spans="1:19" s="27" customFormat="1" ht="25.95" customHeight="1" x14ac:dyDescent="0.2">
      <c r="A32" s="17">
        <v>30</v>
      </c>
      <c r="B32" s="17">
        <v>21</v>
      </c>
      <c r="C32" s="18" t="s">
        <v>41</v>
      </c>
      <c r="D32" s="19">
        <v>312.16000000000003</v>
      </c>
      <c r="E32" s="19">
        <v>979.58</v>
      </c>
      <c r="F32" s="20">
        <f t="shared" ref="F32:F39" si="3">(D32-E32)/E32</f>
        <v>-0.68133281610486129</v>
      </c>
      <c r="G32" s="21">
        <v>45</v>
      </c>
      <c r="H32" s="21">
        <v>4</v>
      </c>
      <c r="I32" s="10">
        <f t="shared" si="2"/>
        <v>11.25</v>
      </c>
      <c r="J32" s="22">
        <v>2</v>
      </c>
      <c r="K32" s="22">
        <v>4</v>
      </c>
      <c r="L32" s="19">
        <v>8531.85</v>
      </c>
      <c r="M32" s="21">
        <v>1396</v>
      </c>
      <c r="N32" s="23">
        <v>45030</v>
      </c>
      <c r="O32" s="30" t="s">
        <v>46</v>
      </c>
    </row>
    <row r="33" spans="1:15" s="27" customFormat="1" ht="25.95" customHeight="1" x14ac:dyDescent="0.2">
      <c r="A33" s="17">
        <v>31</v>
      </c>
      <c r="B33" s="17">
        <v>34</v>
      </c>
      <c r="C33" s="18" t="s">
        <v>106</v>
      </c>
      <c r="D33" s="19">
        <v>312</v>
      </c>
      <c r="E33" s="19">
        <v>140.4</v>
      </c>
      <c r="F33" s="20">
        <f t="shared" si="3"/>
        <v>1.2222222222222221</v>
      </c>
      <c r="G33" s="21">
        <v>58</v>
      </c>
      <c r="H33" s="21">
        <v>3</v>
      </c>
      <c r="I33" s="10">
        <f t="shared" si="2"/>
        <v>19.333333333333332</v>
      </c>
      <c r="J33" s="22">
        <v>3</v>
      </c>
      <c r="K33" s="9" t="s">
        <v>18</v>
      </c>
      <c r="L33" s="19">
        <v>39999.880000000005</v>
      </c>
      <c r="M33" s="21">
        <v>6788</v>
      </c>
      <c r="N33" s="23">
        <v>44678</v>
      </c>
      <c r="O33" s="30" t="s">
        <v>16</v>
      </c>
    </row>
    <row r="34" spans="1:15" s="27" customFormat="1" ht="25.95" customHeight="1" x14ac:dyDescent="0.2">
      <c r="A34" s="17">
        <v>32</v>
      </c>
      <c r="B34" s="17">
        <v>17</v>
      </c>
      <c r="C34" s="25" t="s">
        <v>43</v>
      </c>
      <c r="D34" s="19">
        <v>277.7</v>
      </c>
      <c r="E34" s="19">
        <v>2159</v>
      </c>
      <c r="F34" s="20">
        <f t="shared" si="3"/>
        <v>-0.87137563686892072</v>
      </c>
      <c r="G34" s="21">
        <v>43</v>
      </c>
      <c r="H34" s="21">
        <v>3</v>
      </c>
      <c r="I34" s="21">
        <f t="shared" si="2"/>
        <v>14.333333333333334</v>
      </c>
      <c r="J34" s="22">
        <v>2</v>
      </c>
      <c r="K34" s="22">
        <v>11</v>
      </c>
      <c r="L34" s="19">
        <v>129454.68</v>
      </c>
      <c r="M34" s="21">
        <v>20310</v>
      </c>
      <c r="N34" s="23">
        <v>44981</v>
      </c>
      <c r="O34" s="30" t="s">
        <v>17</v>
      </c>
    </row>
    <row r="35" spans="1:15" s="27" customFormat="1" ht="25.95" customHeight="1" x14ac:dyDescent="0.2">
      <c r="A35" s="17">
        <v>33</v>
      </c>
      <c r="B35" s="17">
        <v>16</v>
      </c>
      <c r="C35" s="18" t="s">
        <v>52</v>
      </c>
      <c r="D35" s="28">
        <v>249.04</v>
      </c>
      <c r="E35" s="28">
        <v>2348.75</v>
      </c>
      <c r="F35" s="20">
        <f t="shared" si="3"/>
        <v>-0.89396913251729648</v>
      </c>
      <c r="G35" s="29">
        <v>39</v>
      </c>
      <c r="H35" s="21">
        <v>7</v>
      </c>
      <c r="I35" s="10">
        <f t="shared" si="2"/>
        <v>5.5714285714285712</v>
      </c>
      <c r="J35" s="22">
        <v>2</v>
      </c>
      <c r="K35" s="22">
        <v>3</v>
      </c>
      <c r="L35" s="28">
        <v>7674.4</v>
      </c>
      <c r="M35" s="29">
        <v>1258</v>
      </c>
      <c r="N35" s="23">
        <v>45037</v>
      </c>
      <c r="O35" s="30" t="s">
        <v>16</v>
      </c>
    </row>
    <row r="36" spans="1:15" ht="25.95" customHeight="1" x14ac:dyDescent="0.2">
      <c r="A36" s="17">
        <v>34</v>
      </c>
      <c r="B36" s="17">
        <v>24</v>
      </c>
      <c r="C36" s="18" t="s">
        <v>25</v>
      </c>
      <c r="D36" s="19">
        <v>224.32</v>
      </c>
      <c r="E36" s="19">
        <v>473.79</v>
      </c>
      <c r="F36" s="20">
        <f t="shared" si="3"/>
        <v>-0.52654129466641342</v>
      </c>
      <c r="G36" s="21">
        <v>32</v>
      </c>
      <c r="H36" s="21">
        <v>2</v>
      </c>
      <c r="I36" s="10">
        <f t="shared" si="2"/>
        <v>16</v>
      </c>
      <c r="J36" s="22">
        <v>1</v>
      </c>
      <c r="K36" s="22">
        <v>5</v>
      </c>
      <c r="L36" s="19">
        <v>33742.620000000003</v>
      </c>
      <c r="M36" s="21">
        <v>5143</v>
      </c>
      <c r="N36" s="23">
        <v>45023</v>
      </c>
      <c r="O36" s="30" t="s">
        <v>16</v>
      </c>
    </row>
    <row r="37" spans="1:15" ht="25.95" customHeight="1" x14ac:dyDescent="0.2">
      <c r="A37" s="17">
        <v>35</v>
      </c>
      <c r="B37" s="17">
        <v>28</v>
      </c>
      <c r="C37" s="18" t="s">
        <v>35</v>
      </c>
      <c r="D37" s="19">
        <v>212.8</v>
      </c>
      <c r="E37" s="19">
        <v>302.10000000000002</v>
      </c>
      <c r="F37" s="20">
        <f t="shared" si="3"/>
        <v>-0.29559748427672955</v>
      </c>
      <c r="G37" s="21">
        <v>69</v>
      </c>
      <c r="H37" s="21">
        <v>4</v>
      </c>
      <c r="I37" s="10">
        <f t="shared" si="2"/>
        <v>17.25</v>
      </c>
      <c r="J37" s="22">
        <v>3</v>
      </c>
      <c r="K37" s="22">
        <v>4</v>
      </c>
      <c r="L37" s="19">
        <v>1279.5</v>
      </c>
      <c r="M37" s="21">
        <v>279</v>
      </c>
      <c r="N37" s="23">
        <v>45030</v>
      </c>
      <c r="O37" s="30" t="s">
        <v>30</v>
      </c>
    </row>
    <row r="38" spans="1:15" ht="25.95" customHeight="1" x14ac:dyDescent="0.2">
      <c r="A38" s="17">
        <v>36</v>
      </c>
      <c r="B38" s="17">
        <v>20</v>
      </c>
      <c r="C38" s="18" t="s">
        <v>37</v>
      </c>
      <c r="D38" s="19">
        <v>204.5</v>
      </c>
      <c r="E38" s="19">
        <v>1151</v>
      </c>
      <c r="F38" s="20">
        <f t="shared" si="3"/>
        <v>-0.82232841007819291</v>
      </c>
      <c r="G38" s="21">
        <v>30</v>
      </c>
      <c r="H38" s="21">
        <v>3</v>
      </c>
      <c r="I38" s="10">
        <f t="shared" si="2"/>
        <v>10</v>
      </c>
      <c r="J38" s="22">
        <v>2</v>
      </c>
      <c r="K38" s="22">
        <v>12</v>
      </c>
      <c r="L38" s="19">
        <v>276109.63</v>
      </c>
      <c r="M38" s="21">
        <v>46329</v>
      </c>
      <c r="N38" s="23">
        <v>44973</v>
      </c>
      <c r="O38" s="30" t="s">
        <v>13</v>
      </c>
    </row>
    <row r="39" spans="1:15" s="27" customFormat="1" ht="25.95" customHeight="1" x14ac:dyDescent="0.2">
      <c r="A39" s="17">
        <v>37</v>
      </c>
      <c r="B39" s="17">
        <v>15</v>
      </c>
      <c r="C39" s="13" t="s">
        <v>99</v>
      </c>
      <c r="D39" s="8">
        <v>192.55</v>
      </c>
      <c r="E39" s="8">
        <v>3752.95</v>
      </c>
      <c r="F39" s="20">
        <f t="shared" si="3"/>
        <v>-0.94869369429382211</v>
      </c>
      <c r="G39" s="10">
        <v>31</v>
      </c>
      <c r="H39" s="10" t="s">
        <v>18</v>
      </c>
      <c r="I39" s="10" t="s">
        <v>18</v>
      </c>
      <c r="J39" s="11">
        <v>2</v>
      </c>
      <c r="K39" s="11">
        <v>2</v>
      </c>
      <c r="L39" s="19">
        <v>3945.5</v>
      </c>
      <c r="M39" s="21">
        <v>624</v>
      </c>
      <c r="N39" s="12">
        <v>45044</v>
      </c>
      <c r="O39" s="34" t="s">
        <v>100</v>
      </c>
    </row>
    <row r="40" spans="1:15" ht="25.95" customHeight="1" x14ac:dyDescent="0.2">
      <c r="A40" s="17">
        <v>38</v>
      </c>
      <c r="B40" s="9" t="s">
        <v>18</v>
      </c>
      <c r="C40" s="13" t="s">
        <v>113</v>
      </c>
      <c r="D40" s="8">
        <v>85</v>
      </c>
      <c r="E40" s="8" t="s">
        <v>18</v>
      </c>
      <c r="F40" s="9" t="s">
        <v>18</v>
      </c>
      <c r="G40" s="10">
        <v>15</v>
      </c>
      <c r="H40" s="10">
        <v>1</v>
      </c>
      <c r="I40" s="10">
        <f t="shared" ref="I40:I48" si="4">G40/H40</f>
        <v>15</v>
      </c>
      <c r="J40" s="11">
        <v>1</v>
      </c>
      <c r="K40" s="9" t="s">
        <v>18</v>
      </c>
      <c r="L40" s="8">
        <v>14177.7</v>
      </c>
      <c r="M40" s="10">
        <v>2592</v>
      </c>
      <c r="N40" s="12">
        <v>44897</v>
      </c>
      <c r="O40" s="34" t="s">
        <v>89</v>
      </c>
    </row>
    <row r="41" spans="1:15" ht="25.95" customHeight="1" x14ac:dyDescent="0.2">
      <c r="A41" s="17">
        <v>39</v>
      </c>
      <c r="B41" s="17">
        <v>47</v>
      </c>
      <c r="C41" s="25" t="s">
        <v>81</v>
      </c>
      <c r="D41" s="19">
        <v>73.8</v>
      </c>
      <c r="E41" s="19">
        <v>13</v>
      </c>
      <c r="F41" s="20">
        <f>(D41-E41)/E41</f>
        <v>4.6769230769230763</v>
      </c>
      <c r="G41" s="21">
        <v>14</v>
      </c>
      <c r="H41" s="21">
        <v>1</v>
      </c>
      <c r="I41" s="10">
        <f t="shared" si="4"/>
        <v>14</v>
      </c>
      <c r="J41" s="22">
        <v>1</v>
      </c>
      <c r="K41" s="21" t="s">
        <v>18</v>
      </c>
      <c r="L41" s="19">
        <v>810</v>
      </c>
      <c r="M41" s="21">
        <v>164</v>
      </c>
      <c r="N41" s="23">
        <v>45012</v>
      </c>
      <c r="O41" s="36" t="s">
        <v>68</v>
      </c>
    </row>
    <row r="42" spans="1:15" ht="25.95" customHeight="1" x14ac:dyDescent="0.2">
      <c r="A42" s="17">
        <v>40</v>
      </c>
      <c r="B42" s="6">
        <v>30</v>
      </c>
      <c r="C42" s="13" t="s">
        <v>108</v>
      </c>
      <c r="D42" s="8">
        <v>69</v>
      </c>
      <c r="E42" s="8" t="s">
        <v>18</v>
      </c>
      <c r="F42" s="9" t="s">
        <v>18</v>
      </c>
      <c r="G42" s="10">
        <v>13</v>
      </c>
      <c r="H42" s="10">
        <v>1</v>
      </c>
      <c r="I42" s="10">
        <f t="shared" si="4"/>
        <v>13</v>
      </c>
      <c r="J42" s="11">
        <v>1</v>
      </c>
      <c r="K42" s="10" t="s">
        <v>18</v>
      </c>
      <c r="L42" s="19">
        <v>4776</v>
      </c>
      <c r="M42" s="21">
        <v>1014</v>
      </c>
      <c r="N42" s="12">
        <v>43987</v>
      </c>
      <c r="O42" s="34" t="s">
        <v>68</v>
      </c>
    </row>
    <row r="43" spans="1:15" ht="25.95" customHeight="1" x14ac:dyDescent="0.2">
      <c r="A43" s="17">
        <v>41</v>
      </c>
      <c r="B43" s="17">
        <v>46</v>
      </c>
      <c r="C43" s="25" t="s">
        <v>73</v>
      </c>
      <c r="D43" s="19">
        <v>65</v>
      </c>
      <c r="E43" s="19">
        <v>15</v>
      </c>
      <c r="F43" s="20">
        <f>(D43-E43)/E43</f>
        <v>3.3333333333333335</v>
      </c>
      <c r="G43" s="21">
        <v>11</v>
      </c>
      <c r="H43" s="21">
        <v>1</v>
      </c>
      <c r="I43" s="10">
        <f t="shared" si="4"/>
        <v>11</v>
      </c>
      <c r="J43" s="22">
        <v>1</v>
      </c>
      <c r="K43" s="17">
        <v>7</v>
      </c>
      <c r="L43" s="19">
        <v>1024</v>
      </c>
      <c r="M43" s="21">
        <v>204</v>
      </c>
      <c r="N43" s="23">
        <v>45012</v>
      </c>
      <c r="O43" s="36" t="s">
        <v>68</v>
      </c>
    </row>
    <row r="44" spans="1:15" ht="25.95" customHeight="1" x14ac:dyDescent="0.2">
      <c r="A44" s="17">
        <v>42</v>
      </c>
      <c r="B44" s="17">
        <v>36</v>
      </c>
      <c r="C44" s="25" t="s">
        <v>72</v>
      </c>
      <c r="D44" s="19">
        <v>48</v>
      </c>
      <c r="E44" s="19">
        <v>112.7</v>
      </c>
      <c r="F44" s="20">
        <f>(D44-E44)/E44</f>
        <v>-0.57409050576752441</v>
      </c>
      <c r="G44" s="21">
        <v>7</v>
      </c>
      <c r="H44" s="21">
        <v>1</v>
      </c>
      <c r="I44" s="10">
        <f t="shared" si="4"/>
        <v>7</v>
      </c>
      <c r="J44" s="22">
        <v>1</v>
      </c>
      <c r="K44" s="20" t="s">
        <v>18</v>
      </c>
      <c r="L44" s="19">
        <v>126361</v>
      </c>
      <c r="M44" s="21">
        <v>18974</v>
      </c>
      <c r="N44" s="23">
        <v>44967</v>
      </c>
      <c r="O44" s="36" t="s">
        <v>68</v>
      </c>
    </row>
    <row r="45" spans="1:15" ht="25.95" customHeight="1" x14ac:dyDescent="0.2">
      <c r="A45" s="17">
        <v>43</v>
      </c>
      <c r="B45" s="17">
        <v>35</v>
      </c>
      <c r="C45" s="25" t="s">
        <v>75</v>
      </c>
      <c r="D45" s="19">
        <v>42.5</v>
      </c>
      <c r="E45" s="19">
        <v>136.5</v>
      </c>
      <c r="F45" s="20">
        <f>(D45-E45)/E45</f>
        <v>-0.68864468864468864</v>
      </c>
      <c r="G45" s="21">
        <v>7</v>
      </c>
      <c r="H45" s="21">
        <v>2</v>
      </c>
      <c r="I45" s="10">
        <f t="shared" si="4"/>
        <v>3.5</v>
      </c>
      <c r="J45" s="22">
        <v>1</v>
      </c>
      <c r="K45" s="22">
        <v>7</v>
      </c>
      <c r="L45" s="19">
        <v>9233</v>
      </c>
      <c r="M45" s="21">
        <v>1590</v>
      </c>
      <c r="N45" s="23">
        <v>45012</v>
      </c>
      <c r="O45" s="36" t="s">
        <v>68</v>
      </c>
    </row>
    <row r="46" spans="1:15" ht="25.95" customHeight="1" x14ac:dyDescent="0.2">
      <c r="A46" s="17">
        <v>44</v>
      </c>
      <c r="B46" s="17">
        <v>43</v>
      </c>
      <c r="C46" s="25" t="s">
        <v>88</v>
      </c>
      <c r="D46" s="28">
        <v>30.8</v>
      </c>
      <c r="E46" s="19">
        <v>38.200000000000003</v>
      </c>
      <c r="F46" s="20">
        <f>(D46-E46)/E46</f>
        <v>-0.19371727748691103</v>
      </c>
      <c r="G46" s="29">
        <v>6</v>
      </c>
      <c r="H46" s="21">
        <v>4</v>
      </c>
      <c r="I46" s="10">
        <f t="shared" si="4"/>
        <v>1.5</v>
      </c>
      <c r="J46" s="22">
        <v>3</v>
      </c>
      <c r="K46" s="22">
        <v>2</v>
      </c>
      <c r="L46" s="28">
        <v>166.8</v>
      </c>
      <c r="M46" s="29">
        <v>28</v>
      </c>
      <c r="N46" s="23">
        <v>45044</v>
      </c>
      <c r="O46" s="36" t="s">
        <v>89</v>
      </c>
    </row>
    <row r="47" spans="1:15" ht="25.95" customHeight="1" x14ac:dyDescent="0.2">
      <c r="A47" s="17">
        <v>45</v>
      </c>
      <c r="B47" s="6">
        <v>31</v>
      </c>
      <c r="C47" s="13" t="s">
        <v>78</v>
      </c>
      <c r="D47" s="8">
        <v>25.8</v>
      </c>
      <c r="E47" s="8" t="s">
        <v>18</v>
      </c>
      <c r="F47" s="9" t="s">
        <v>18</v>
      </c>
      <c r="G47" s="10">
        <v>5</v>
      </c>
      <c r="H47" s="10">
        <v>1</v>
      </c>
      <c r="I47" s="10">
        <f t="shared" si="4"/>
        <v>5</v>
      </c>
      <c r="J47" s="11">
        <v>1</v>
      </c>
      <c r="K47" s="10">
        <v>7</v>
      </c>
      <c r="L47" s="8">
        <v>21792</v>
      </c>
      <c r="M47" s="10">
        <v>2589</v>
      </c>
      <c r="N47" s="12">
        <v>45012</v>
      </c>
      <c r="O47" s="34" t="s">
        <v>68</v>
      </c>
    </row>
    <row r="48" spans="1:15" ht="25.95" customHeight="1" x14ac:dyDescent="0.2">
      <c r="A48" s="17">
        <v>46</v>
      </c>
      <c r="B48" s="17">
        <v>44</v>
      </c>
      <c r="C48" s="25" t="s">
        <v>76</v>
      </c>
      <c r="D48" s="19">
        <v>14</v>
      </c>
      <c r="E48" s="19">
        <v>21.4</v>
      </c>
      <c r="F48" s="20">
        <f>(D48-E48)/E48</f>
        <v>-0.34579439252336447</v>
      </c>
      <c r="G48" s="21">
        <v>4</v>
      </c>
      <c r="H48" s="21">
        <v>1</v>
      </c>
      <c r="I48" s="10">
        <f t="shared" si="4"/>
        <v>4</v>
      </c>
      <c r="J48" s="22">
        <v>1</v>
      </c>
      <c r="K48" s="22">
        <v>7</v>
      </c>
      <c r="L48" s="19">
        <v>19016</v>
      </c>
      <c r="M48" s="21">
        <v>2145</v>
      </c>
      <c r="N48" s="23">
        <v>45012</v>
      </c>
      <c r="O48" s="36" t="s">
        <v>68</v>
      </c>
    </row>
    <row r="49" spans="1:15" s="45" customFormat="1" ht="25.95" customHeight="1" x14ac:dyDescent="0.2">
      <c r="A49" s="46" t="s">
        <v>85</v>
      </c>
      <c r="B49" s="46"/>
      <c r="C49" s="46" t="s">
        <v>122</v>
      </c>
      <c r="D49" s="47">
        <f>SUBTOTAL(109,Table1324[Pajamos 
(GBO)])</f>
        <v>241909.29</v>
      </c>
      <c r="E49" s="47" t="s">
        <v>120</v>
      </c>
      <c r="F49" s="42">
        <f>(D49-E49)/E49</f>
        <v>-0.21287308187888015</v>
      </c>
      <c r="G49" s="43">
        <f>SUBTOTAL(109,Table1324[Žiūrovų sk. 
(ADM)])</f>
        <v>38476</v>
      </c>
      <c r="H49" s="55"/>
      <c r="I49" s="46"/>
      <c r="J49" s="51"/>
      <c r="K49" s="46"/>
      <c r="L49" s="53"/>
      <c r="M49" s="55"/>
      <c r="N49" s="60"/>
      <c r="O49" s="46"/>
    </row>
    <row r="50" spans="1:15" hidden="1" x14ac:dyDescent="0.2">
      <c r="F50" s="3"/>
      <c r="O50" s="40"/>
    </row>
    <row r="51" spans="1:15" hidden="1" x14ac:dyDescent="0.2">
      <c r="F51" s="3"/>
      <c r="O51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48DD-E5A6-4F90-B5E8-B547BC621BE2}">
  <sheetPr>
    <pageSetUpPr fitToPage="1"/>
  </sheetPr>
  <dimension ref="A1:XFC66"/>
  <sheetViews>
    <sheetView zoomScale="60" zoomScaleNormal="60" workbookViewId="0">
      <selection activeCell="I13" sqref="I13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14" width="20.75" style="1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1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>
        <v>1</v>
      </c>
      <c r="C3" s="18" t="s">
        <v>50</v>
      </c>
      <c r="D3" s="19">
        <v>74154.19</v>
      </c>
      <c r="E3" s="19">
        <v>87940.32</v>
      </c>
      <c r="F3" s="20">
        <f>(D3-E3)/E3</f>
        <v>-0.15676688463266911</v>
      </c>
      <c r="G3" s="21">
        <v>14436</v>
      </c>
      <c r="H3" s="17">
        <v>351</v>
      </c>
      <c r="I3" s="22">
        <f t="shared" ref="I3:I12" si="0">G3/H3</f>
        <v>41.128205128205131</v>
      </c>
      <c r="J3" s="17">
        <v>16</v>
      </c>
      <c r="K3" s="22">
        <v>2</v>
      </c>
      <c r="L3" s="19">
        <v>172636.11000000002</v>
      </c>
      <c r="M3" s="21">
        <v>34116</v>
      </c>
      <c r="N3" s="23">
        <v>45037</v>
      </c>
      <c r="O3" s="30" t="s">
        <v>51</v>
      </c>
    </row>
    <row r="4" spans="1:18" s="24" customFormat="1" ht="25.95" customHeight="1" x14ac:dyDescent="0.2">
      <c r="A4" s="17">
        <v>2</v>
      </c>
      <c r="B4" s="17">
        <v>2</v>
      </c>
      <c r="C4" s="18" t="s">
        <v>11</v>
      </c>
      <c r="D4" s="19">
        <v>69853.52</v>
      </c>
      <c r="E4" s="19">
        <v>55044.17</v>
      </c>
      <c r="F4" s="20">
        <f>(D4-E4)/E4</f>
        <v>0.26904484162446279</v>
      </c>
      <c r="G4" s="21">
        <v>12092</v>
      </c>
      <c r="H4" s="22">
        <v>352</v>
      </c>
      <c r="I4" s="22">
        <f t="shared" si="0"/>
        <v>34.352272727272727</v>
      </c>
      <c r="J4" s="17">
        <v>26</v>
      </c>
      <c r="K4" s="22">
        <v>4</v>
      </c>
      <c r="L4" s="19">
        <v>445386.77</v>
      </c>
      <c r="M4" s="21">
        <v>80183</v>
      </c>
      <c r="N4" s="23">
        <v>45023</v>
      </c>
      <c r="O4" s="30" t="s">
        <v>61</v>
      </c>
    </row>
    <row r="5" spans="1:18" s="24" customFormat="1" ht="25.95" customHeight="1" x14ac:dyDescent="0.2">
      <c r="A5" s="17">
        <v>3</v>
      </c>
      <c r="B5" s="17" t="s">
        <v>31</v>
      </c>
      <c r="C5" s="18" t="s">
        <v>60</v>
      </c>
      <c r="D5" s="19">
        <v>29938.82</v>
      </c>
      <c r="E5" s="19" t="s">
        <v>18</v>
      </c>
      <c r="F5" s="20" t="s">
        <v>18</v>
      </c>
      <c r="G5" s="21">
        <v>3965</v>
      </c>
      <c r="H5" s="22">
        <v>196</v>
      </c>
      <c r="I5" s="22">
        <f t="shared" si="0"/>
        <v>20.229591836734695</v>
      </c>
      <c r="J5" s="17">
        <v>15</v>
      </c>
      <c r="K5" s="22">
        <v>1</v>
      </c>
      <c r="L5" s="19">
        <v>31520.59</v>
      </c>
      <c r="M5" s="21">
        <v>4183</v>
      </c>
      <c r="N5" s="23">
        <v>45044</v>
      </c>
      <c r="O5" s="30" t="s">
        <v>13</v>
      </c>
      <c r="R5" s="17"/>
    </row>
    <row r="6" spans="1:18" s="24" customFormat="1" ht="25.95" customHeight="1" x14ac:dyDescent="0.2">
      <c r="A6" s="17">
        <v>4</v>
      </c>
      <c r="B6" s="17">
        <v>3</v>
      </c>
      <c r="C6" s="25" t="s">
        <v>53</v>
      </c>
      <c r="D6" s="28">
        <v>23485.11</v>
      </c>
      <c r="E6" s="28">
        <v>31145.5</v>
      </c>
      <c r="F6" s="20">
        <f>(D6-E6)/E6</f>
        <v>-0.24595495336404935</v>
      </c>
      <c r="G6" s="29">
        <v>3371</v>
      </c>
      <c r="H6" s="21">
        <v>133</v>
      </c>
      <c r="I6" s="22">
        <f t="shared" si="0"/>
        <v>25.345864661654137</v>
      </c>
      <c r="J6" s="21">
        <v>13</v>
      </c>
      <c r="K6" s="22">
        <v>2</v>
      </c>
      <c r="L6" s="28">
        <v>56815.64</v>
      </c>
      <c r="M6" s="29">
        <v>8157</v>
      </c>
      <c r="N6" s="23">
        <v>45037</v>
      </c>
      <c r="O6" s="30" t="s">
        <v>14</v>
      </c>
      <c r="R6" s="17"/>
    </row>
    <row r="7" spans="1:18" s="24" customFormat="1" ht="25.95" customHeight="1" x14ac:dyDescent="0.2">
      <c r="A7" s="17">
        <v>5</v>
      </c>
      <c r="B7" s="6" t="s">
        <v>31</v>
      </c>
      <c r="C7" s="13" t="s">
        <v>90</v>
      </c>
      <c r="D7" s="8">
        <v>20079.349999999999</v>
      </c>
      <c r="E7" s="8" t="s">
        <v>18</v>
      </c>
      <c r="F7" s="9" t="s">
        <v>18</v>
      </c>
      <c r="G7" s="10">
        <v>3867</v>
      </c>
      <c r="H7" s="6">
        <v>204</v>
      </c>
      <c r="I7" s="11">
        <f t="shared" si="0"/>
        <v>18.955882352941178</v>
      </c>
      <c r="J7" s="6">
        <v>19</v>
      </c>
      <c r="K7" s="11">
        <v>1</v>
      </c>
      <c r="L7" s="8">
        <v>20079.349999999999</v>
      </c>
      <c r="M7" s="10">
        <v>3867</v>
      </c>
      <c r="N7" s="12">
        <v>45044</v>
      </c>
      <c r="O7" s="36" t="s">
        <v>16</v>
      </c>
      <c r="R7" s="17"/>
    </row>
    <row r="8" spans="1:18" s="24" customFormat="1" ht="25.95" customHeight="1" x14ac:dyDescent="0.2">
      <c r="A8" s="17">
        <v>6</v>
      </c>
      <c r="B8" s="6" t="s">
        <v>57</v>
      </c>
      <c r="C8" s="13" t="s">
        <v>97</v>
      </c>
      <c r="D8" s="8">
        <v>14174.43</v>
      </c>
      <c r="E8" s="8" t="s">
        <v>18</v>
      </c>
      <c r="F8" s="9" t="s">
        <v>18</v>
      </c>
      <c r="G8" s="10">
        <v>1902</v>
      </c>
      <c r="H8" s="6">
        <v>20</v>
      </c>
      <c r="I8" s="11">
        <f t="shared" si="0"/>
        <v>95.1</v>
      </c>
      <c r="J8" s="6">
        <v>13</v>
      </c>
      <c r="K8" s="11">
        <v>0</v>
      </c>
      <c r="L8" s="8">
        <v>14174.43</v>
      </c>
      <c r="M8" s="10">
        <v>1902</v>
      </c>
      <c r="N8" s="12" t="s">
        <v>59</v>
      </c>
      <c r="O8" s="30" t="s">
        <v>40</v>
      </c>
      <c r="R8" s="17"/>
    </row>
    <row r="9" spans="1:18" s="24" customFormat="1" ht="25.95" customHeight="1" x14ac:dyDescent="0.2">
      <c r="A9" s="17">
        <v>7</v>
      </c>
      <c r="B9" s="17">
        <v>4</v>
      </c>
      <c r="C9" s="18" t="s">
        <v>19</v>
      </c>
      <c r="D9" s="19">
        <v>13550.13</v>
      </c>
      <c r="E9" s="19">
        <v>14794.01</v>
      </c>
      <c r="F9" s="20">
        <f>(D9-E9)/E9</f>
        <v>-8.407997561175104E-2</v>
      </c>
      <c r="G9" s="21">
        <v>1881</v>
      </c>
      <c r="H9" s="22">
        <v>69</v>
      </c>
      <c r="I9" s="22">
        <f t="shared" si="0"/>
        <v>27.260869565217391</v>
      </c>
      <c r="J9" s="17">
        <v>7</v>
      </c>
      <c r="K9" s="22">
        <v>4</v>
      </c>
      <c r="L9" s="19">
        <v>126228.9</v>
      </c>
      <c r="M9" s="21">
        <v>18232</v>
      </c>
      <c r="N9" s="23">
        <v>45023</v>
      </c>
      <c r="O9" s="30" t="s">
        <v>12</v>
      </c>
      <c r="R9" s="17"/>
    </row>
    <row r="10" spans="1:18" s="24" customFormat="1" ht="25.95" customHeight="1" x14ac:dyDescent="0.2">
      <c r="A10" s="17">
        <v>8</v>
      </c>
      <c r="B10" s="17">
        <v>7</v>
      </c>
      <c r="C10" s="18" t="s">
        <v>20</v>
      </c>
      <c r="D10" s="19">
        <v>8430.66</v>
      </c>
      <c r="E10" s="19">
        <v>10630.71</v>
      </c>
      <c r="F10" s="20">
        <f>(D10-E10)/E10</f>
        <v>-0.20695231080520488</v>
      </c>
      <c r="G10" s="21">
        <v>1164</v>
      </c>
      <c r="H10" s="22">
        <v>39</v>
      </c>
      <c r="I10" s="22">
        <f t="shared" si="0"/>
        <v>29.846153846153847</v>
      </c>
      <c r="J10" s="17">
        <v>7</v>
      </c>
      <c r="K10" s="22">
        <v>6</v>
      </c>
      <c r="L10" s="19">
        <v>316564.24</v>
      </c>
      <c r="M10" s="21">
        <v>43410</v>
      </c>
      <c r="N10" s="23">
        <v>45009</v>
      </c>
      <c r="O10" s="30" t="s">
        <v>13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18" t="s">
        <v>21</v>
      </c>
      <c r="D11" s="19">
        <v>7280.78</v>
      </c>
      <c r="E11" s="19">
        <v>11220.69</v>
      </c>
      <c r="F11" s="20">
        <f>(D11-E11)/E11</f>
        <v>-0.3511290303893968</v>
      </c>
      <c r="G11" s="21">
        <v>1120</v>
      </c>
      <c r="H11" s="22">
        <v>48</v>
      </c>
      <c r="I11" s="22">
        <f t="shared" si="0"/>
        <v>23.333333333333332</v>
      </c>
      <c r="J11" s="17">
        <v>6</v>
      </c>
      <c r="K11" s="22">
        <v>3</v>
      </c>
      <c r="L11" s="19">
        <v>49221.53</v>
      </c>
      <c r="M11" s="21">
        <v>7867</v>
      </c>
      <c r="N11" s="23">
        <v>45030</v>
      </c>
      <c r="O11" s="30" t="s">
        <v>14</v>
      </c>
      <c r="R11" s="17"/>
    </row>
    <row r="12" spans="1:18" s="24" customFormat="1" ht="25.95" customHeight="1" x14ac:dyDescent="0.2">
      <c r="A12" s="17">
        <v>10</v>
      </c>
      <c r="B12" s="17" t="s">
        <v>31</v>
      </c>
      <c r="C12" s="18" t="s">
        <v>58</v>
      </c>
      <c r="D12" s="19">
        <v>6939.87</v>
      </c>
      <c r="E12" s="19" t="s">
        <v>18</v>
      </c>
      <c r="F12" s="20" t="s">
        <v>18</v>
      </c>
      <c r="G12" s="21">
        <v>1114</v>
      </c>
      <c r="H12" s="22">
        <v>116</v>
      </c>
      <c r="I12" s="22">
        <f t="shared" si="0"/>
        <v>9.6034482758620694</v>
      </c>
      <c r="J12" s="17">
        <v>21</v>
      </c>
      <c r="K12" s="22">
        <v>1</v>
      </c>
      <c r="L12" s="19">
        <v>7708.37</v>
      </c>
      <c r="M12" s="21">
        <v>1235</v>
      </c>
      <c r="N12" s="23">
        <v>45044</v>
      </c>
      <c r="O12" s="30" t="s">
        <v>16</v>
      </c>
      <c r="R12" s="17"/>
    </row>
    <row r="13" spans="1:18" s="24" customFormat="1" ht="25.95" customHeight="1" x14ac:dyDescent="0.2">
      <c r="A13" s="17">
        <v>11</v>
      </c>
      <c r="B13" s="17">
        <v>8</v>
      </c>
      <c r="C13" s="18" t="s">
        <v>22</v>
      </c>
      <c r="D13" s="19">
        <v>6095</v>
      </c>
      <c r="E13" s="19">
        <v>9254</v>
      </c>
      <c r="F13" s="20">
        <f>(D13-E13)/E13</f>
        <v>-0.34136589582883076</v>
      </c>
      <c r="G13" s="21">
        <v>922</v>
      </c>
      <c r="H13" s="22" t="s">
        <v>18</v>
      </c>
      <c r="I13" s="22" t="s">
        <v>18</v>
      </c>
      <c r="J13" s="17">
        <v>13</v>
      </c>
      <c r="K13" s="22">
        <v>3</v>
      </c>
      <c r="L13" s="19">
        <v>49232</v>
      </c>
      <c r="M13" s="21">
        <v>7450</v>
      </c>
      <c r="N13" s="23">
        <v>45030</v>
      </c>
      <c r="O13" s="30" t="s">
        <v>15</v>
      </c>
      <c r="R13" s="17"/>
    </row>
    <row r="14" spans="1:18" s="24" customFormat="1" ht="25.95" customHeight="1" x14ac:dyDescent="0.2">
      <c r="A14" s="17">
        <v>12</v>
      </c>
      <c r="B14" s="17">
        <v>9</v>
      </c>
      <c r="C14" s="18" t="s">
        <v>56</v>
      </c>
      <c r="D14" s="19">
        <v>5782</v>
      </c>
      <c r="E14" s="19">
        <v>6131</v>
      </c>
      <c r="F14" s="20">
        <f>(D14-E14)/E14</f>
        <v>-5.6923829717827432E-2</v>
      </c>
      <c r="G14" s="21">
        <v>1223</v>
      </c>
      <c r="H14" s="22" t="s">
        <v>18</v>
      </c>
      <c r="I14" s="22" t="s">
        <v>18</v>
      </c>
      <c r="J14" s="17">
        <v>13</v>
      </c>
      <c r="K14" s="22">
        <v>2</v>
      </c>
      <c r="L14" s="19">
        <v>11913</v>
      </c>
      <c r="M14" s="21">
        <v>2469</v>
      </c>
      <c r="N14" s="23">
        <v>45037</v>
      </c>
      <c r="O14" s="30" t="s">
        <v>30</v>
      </c>
      <c r="R14" s="17"/>
    </row>
    <row r="15" spans="1:18" s="24" customFormat="1" ht="25.95" customHeight="1" x14ac:dyDescent="0.2">
      <c r="A15" s="17">
        <v>13</v>
      </c>
      <c r="B15" s="17">
        <v>11</v>
      </c>
      <c r="C15" s="18" t="s">
        <v>26</v>
      </c>
      <c r="D15" s="19">
        <v>4702.51</v>
      </c>
      <c r="E15" s="19">
        <v>3663.59</v>
      </c>
      <c r="F15" s="20">
        <f>(D15-E15)/E15</f>
        <v>0.28357976738663443</v>
      </c>
      <c r="G15" s="21">
        <v>693</v>
      </c>
      <c r="H15" s="22">
        <v>32</v>
      </c>
      <c r="I15" s="22">
        <f>G15/H15</f>
        <v>21.65625</v>
      </c>
      <c r="J15" s="17">
        <v>3</v>
      </c>
      <c r="K15" s="22">
        <v>5</v>
      </c>
      <c r="L15" s="19">
        <v>66193</v>
      </c>
      <c r="M15" s="21">
        <v>9957</v>
      </c>
      <c r="N15" s="23">
        <v>45016</v>
      </c>
      <c r="O15" s="30" t="s">
        <v>62</v>
      </c>
      <c r="R15" s="17"/>
    </row>
    <row r="16" spans="1:18" s="24" customFormat="1" ht="25.95" customHeight="1" x14ac:dyDescent="0.2">
      <c r="A16" s="17">
        <v>14</v>
      </c>
      <c r="B16" s="17">
        <v>10</v>
      </c>
      <c r="C16" s="18" t="s">
        <v>23</v>
      </c>
      <c r="D16" s="19">
        <v>4599.01</v>
      </c>
      <c r="E16" s="19">
        <v>5959.23</v>
      </c>
      <c r="F16" s="20">
        <f>(D16-E16)/E16</f>
        <v>-0.22825432144756946</v>
      </c>
      <c r="G16" s="21">
        <v>718</v>
      </c>
      <c r="H16" s="22">
        <v>40</v>
      </c>
      <c r="I16" s="22">
        <f>G16/H16</f>
        <v>17.95</v>
      </c>
      <c r="J16" s="17">
        <v>6</v>
      </c>
      <c r="K16" s="22">
        <v>3</v>
      </c>
      <c r="L16" s="19">
        <v>33710.92</v>
      </c>
      <c r="M16" s="21">
        <v>5270</v>
      </c>
      <c r="N16" s="23">
        <v>45030</v>
      </c>
      <c r="O16" s="30" t="s">
        <v>12</v>
      </c>
      <c r="R16" s="17"/>
    </row>
    <row r="17" spans="1:19" s="24" customFormat="1" ht="25.95" customHeight="1" x14ac:dyDescent="0.2">
      <c r="A17" s="17">
        <v>15</v>
      </c>
      <c r="B17" s="6" t="s">
        <v>31</v>
      </c>
      <c r="C17" s="13" t="s">
        <v>99</v>
      </c>
      <c r="D17" s="8">
        <v>3752.95</v>
      </c>
      <c r="E17" s="8" t="s">
        <v>18</v>
      </c>
      <c r="F17" s="9" t="s">
        <v>18</v>
      </c>
      <c r="G17" s="10">
        <v>593</v>
      </c>
      <c r="H17" s="6" t="s">
        <v>18</v>
      </c>
      <c r="I17" s="6" t="s">
        <v>18</v>
      </c>
      <c r="J17" s="6">
        <v>7</v>
      </c>
      <c r="K17" s="11">
        <v>1</v>
      </c>
      <c r="L17" s="8">
        <v>3752.95</v>
      </c>
      <c r="M17" s="10">
        <v>593</v>
      </c>
      <c r="N17" s="12">
        <v>45044</v>
      </c>
      <c r="O17" s="34" t="s">
        <v>100</v>
      </c>
      <c r="R17" s="17"/>
    </row>
    <row r="18" spans="1:19" s="24" customFormat="1" ht="25.95" customHeight="1" x14ac:dyDescent="0.2">
      <c r="A18" s="17">
        <v>16</v>
      </c>
      <c r="B18" s="17">
        <v>13</v>
      </c>
      <c r="C18" s="18" t="s">
        <v>52</v>
      </c>
      <c r="D18" s="28">
        <v>2348.75</v>
      </c>
      <c r="E18" s="28">
        <v>1937.53</v>
      </c>
      <c r="F18" s="20">
        <f t="shared" ref="F18:F23" si="1">(D18-E18)/E18</f>
        <v>0.21223929435931316</v>
      </c>
      <c r="G18" s="29">
        <v>353</v>
      </c>
      <c r="H18" s="21">
        <v>22</v>
      </c>
      <c r="I18" s="22">
        <f t="shared" ref="I18:I49" si="2">G18/H18</f>
        <v>16.045454545454547</v>
      </c>
      <c r="J18" s="21">
        <v>6</v>
      </c>
      <c r="K18" s="22">
        <v>2</v>
      </c>
      <c r="L18" s="28">
        <v>7425.36</v>
      </c>
      <c r="M18" s="29">
        <v>1219</v>
      </c>
      <c r="N18" s="23">
        <v>45037</v>
      </c>
      <c r="O18" s="30" t="s">
        <v>16</v>
      </c>
      <c r="R18" s="17"/>
    </row>
    <row r="19" spans="1:19" s="24" customFormat="1" ht="25.95" customHeight="1" x14ac:dyDescent="0.2">
      <c r="A19" s="17">
        <v>17</v>
      </c>
      <c r="B19" s="17">
        <v>19</v>
      </c>
      <c r="C19" s="25" t="s">
        <v>43</v>
      </c>
      <c r="D19" s="19">
        <v>2159</v>
      </c>
      <c r="E19" s="19">
        <v>1280.4100000000001</v>
      </c>
      <c r="F19" s="20">
        <f t="shared" si="1"/>
        <v>0.68617864590248423</v>
      </c>
      <c r="G19" s="21">
        <v>436</v>
      </c>
      <c r="H19" s="22">
        <v>10</v>
      </c>
      <c r="I19" s="22">
        <f t="shared" si="2"/>
        <v>43.6</v>
      </c>
      <c r="J19" s="17">
        <v>6</v>
      </c>
      <c r="K19" s="22">
        <v>10</v>
      </c>
      <c r="L19" s="19">
        <v>129176.98</v>
      </c>
      <c r="M19" s="21">
        <v>20267</v>
      </c>
      <c r="N19" s="23">
        <v>44981</v>
      </c>
      <c r="O19" s="35" t="s">
        <v>17</v>
      </c>
      <c r="R19" s="17"/>
    </row>
    <row r="20" spans="1:19" s="24" customFormat="1" ht="25.95" customHeight="1" x14ac:dyDescent="0.2">
      <c r="A20" s="17">
        <v>18</v>
      </c>
      <c r="B20" s="17">
        <v>20</v>
      </c>
      <c r="C20" s="18" t="s">
        <v>36</v>
      </c>
      <c r="D20" s="19">
        <v>1278.4000000000001</v>
      </c>
      <c r="E20" s="19">
        <v>1082.4000000000001</v>
      </c>
      <c r="F20" s="20">
        <f t="shared" si="1"/>
        <v>0.18107908351810789</v>
      </c>
      <c r="G20" s="21">
        <v>205</v>
      </c>
      <c r="H20" s="22">
        <v>12</v>
      </c>
      <c r="I20" s="22">
        <f t="shared" si="2"/>
        <v>17.083333333333332</v>
      </c>
      <c r="J20" s="17">
        <v>2</v>
      </c>
      <c r="K20" s="22">
        <v>9</v>
      </c>
      <c r="L20" s="19">
        <v>227087.32000000004</v>
      </c>
      <c r="M20" s="21">
        <v>35584</v>
      </c>
      <c r="N20" s="23">
        <v>44988</v>
      </c>
      <c r="O20" s="30" t="s">
        <v>39</v>
      </c>
      <c r="R20" s="17"/>
    </row>
    <row r="21" spans="1:19" s="24" customFormat="1" ht="25.95" customHeight="1" x14ac:dyDescent="0.2">
      <c r="A21" s="17">
        <v>19</v>
      </c>
      <c r="B21" s="6">
        <v>26</v>
      </c>
      <c r="C21" s="13" t="s">
        <v>94</v>
      </c>
      <c r="D21" s="8">
        <v>1246.2</v>
      </c>
      <c r="E21" s="8">
        <v>472.2</v>
      </c>
      <c r="F21" s="20">
        <f t="shared" si="1"/>
        <v>1.6391359593392631</v>
      </c>
      <c r="G21" s="10">
        <v>229</v>
      </c>
      <c r="H21" s="6">
        <v>6</v>
      </c>
      <c r="I21" s="11">
        <f t="shared" si="2"/>
        <v>38.166666666666664</v>
      </c>
      <c r="J21" s="6">
        <v>3</v>
      </c>
      <c r="K21" s="11">
        <v>2</v>
      </c>
      <c r="L21" s="8">
        <v>1718.4</v>
      </c>
      <c r="M21" s="10">
        <v>302</v>
      </c>
      <c r="N21" s="12">
        <v>45043</v>
      </c>
      <c r="O21" s="36" t="s">
        <v>95</v>
      </c>
      <c r="R21" s="17"/>
    </row>
    <row r="22" spans="1:19" s="24" customFormat="1" ht="25.95" customHeight="1" x14ac:dyDescent="0.2">
      <c r="A22" s="17">
        <v>20</v>
      </c>
      <c r="B22" s="17">
        <v>33</v>
      </c>
      <c r="C22" s="18" t="s">
        <v>37</v>
      </c>
      <c r="D22" s="19">
        <v>1151</v>
      </c>
      <c r="E22" s="19">
        <v>221</v>
      </c>
      <c r="F22" s="20">
        <f t="shared" si="1"/>
        <v>4.2081447963800906</v>
      </c>
      <c r="G22" s="21">
        <v>233</v>
      </c>
      <c r="H22" s="22">
        <v>7</v>
      </c>
      <c r="I22" s="22">
        <f t="shared" si="2"/>
        <v>33.285714285714285</v>
      </c>
      <c r="J22" s="17">
        <v>3</v>
      </c>
      <c r="K22" s="22">
        <v>11</v>
      </c>
      <c r="L22" s="19">
        <v>275905.13</v>
      </c>
      <c r="M22" s="21">
        <v>46299</v>
      </c>
      <c r="N22" s="23">
        <v>44973</v>
      </c>
      <c r="O22" s="30" t="s">
        <v>13</v>
      </c>
      <c r="R22" s="17"/>
    </row>
    <row r="23" spans="1:19" s="24" customFormat="1" ht="25.95" customHeight="1" x14ac:dyDescent="0.2">
      <c r="A23" s="17">
        <v>21</v>
      </c>
      <c r="B23" s="17">
        <v>15</v>
      </c>
      <c r="C23" s="18" t="s">
        <v>41</v>
      </c>
      <c r="D23" s="19">
        <v>979.58</v>
      </c>
      <c r="E23" s="19">
        <v>1508.4</v>
      </c>
      <c r="F23" s="20">
        <f t="shared" si="1"/>
        <v>-0.35058339962874568</v>
      </c>
      <c r="G23" s="21">
        <v>142</v>
      </c>
      <c r="H23" s="22">
        <v>9</v>
      </c>
      <c r="I23" s="22">
        <f t="shared" si="2"/>
        <v>15.777777777777779</v>
      </c>
      <c r="J23" s="17">
        <v>4</v>
      </c>
      <c r="K23" s="22">
        <v>3</v>
      </c>
      <c r="L23" s="19">
        <v>8030.89</v>
      </c>
      <c r="M23" s="21">
        <v>1324</v>
      </c>
      <c r="N23" s="23">
        <v>45030</v>
      </c>
      <c r="O23" s="30" t="s">
        <v>46</v>
      </c>
      <c r="R23" s="17"/>
    </row>
    <row r="24" spans="1:19" s="27" customFormat="1" ht="25.95" customHeight="1" x14ac:dyDescent="0.2">
      <c r="A24" s="17">
        <v>22</v>
      </c>
      <c r="B24" s="9" t="s">
        <v>31</v>
      </c>
      <c r="C24" s="13" t="s">
        <v>87</v>
      </c>
      <c r="D24" s="32">
        <v>797.27</v>
      </c>
      <c r="E24" s="8" t="s">
        <v>18</v>
      </c>
      <c r="F24" s="9" t="s">
        <v>18</v>
      </c>
      <c r="G24" s="33">
        <v>126</v>
      </c>
      <c r="H24" s="10">
        <v>14</v>
      </c>
      <c r="I24" s="11">
        <f t="shared" si="2"/>
        <v>9</v>
      </c>
      <c r="J24" s="10">
        <v>4</v>
      </c>
      <c r="K24" s="11">
        <v>1</v>
      </c>
      <c r="L24" s="32">
        <v>797.27</v>
      </c>
      <c r="M24" s="33">
        <v>126</v>
      </c>
      <c r="N24" s="12">
        <v>45044</v>
      </c>
      <c r="O24" s="36" t="s">
        <v>30</v>
      </c>
      <c r="R24" s="17"/>
      <c r="S24" s="24"/>
    </row>
    <row r="25" spans="1:19" s="27" customFormat="1" ht="25.95" customHeight="1" x14ac:dyDescent="0.2">
      <c r="A25" s="17">
        <v>23</v>
      </c>
      <c r="B25" s="17" t="s">
        <v>31</v>
      </c>
      <c r="C25" s="25" t="s">
        <v>66</v>
      </c>
      <c r="D25" s="28">
        <v>569</v>
      </c>
      <c r="E25" s="28">
        <v>12600.27</v>
      </c>
      <c r="F25" s="20">
        <f>(D25-E25)/E25</f>
        <v>-0.95484223750760899</v>
      </c>
      <c r="G25" s="29">
        <v>108</v>
      </c>
      <c r="H25" s="21">
        <v>1</v>
      </c>
      <c r="I25" s="22">
        <f t="shared" si="2"/>
        <v>108</v>
      </c>
      <c r="J25" s="21">
        <v>1</v>
      </c>
      <c r="K25" s="22">
        <v>1</v>
      </c>
      <c r="L25" s="28">
        <v>13169.27</v>
      </c>
      <c r="M25" s="29">
        <v>2011</v>
      </c>
      <c r="N25" s="23">
        <v>45047</v>
      </c>
      <c r="O25" s="36" t="s">
        <v>61</v>
      </c>
      <c r="R25" s="17"/>
      <c r="S25" s="24"/>
    </row>
    <row r="26" spans="1:19" s="27" customFormat="1" ht="25.95" customHeight="1" x14ac:dyDescent="0.2">
      <c r="A26" s="17">
        <v>24</v>
      </c>
      <c r="B26" s="17">
        <v>12</v>
      </c>
      <c r="C26" s="18" t="s">
        <v>25</v>
      </c>
      <c r="D26" s="19">
        <v>473.79</v>
      </c>
      <c r="E26" s="19">
        <v>1944.54</v>
      </c>
      <c r="F26" s="20">
        <f>(D26-E26)/E26</f>
        <v>-0.7563485451572094</v>
      </c>
      <c r="G26" s="21">
        <v>76</v>
      </c>
      <c r="H26" s="22">
        <v>6</v>
      </c>
      <c r="I26" s="22">
        <f t="shared" si="2"/>
        <v>12.666666666666666</v>
      </c>
      <c r="J26" s="17">
        <v>3</v>
      </c>
      <c r="K26" s="22">
        <v>4</v>
      </c>
      <c r="L26" s="19">
        <v>33518.300000000003</v>
      </c>
      <c r="M26" s="21">
        <v>5111</v>
      </c>
      <c r="N26" s="23">
        <v>45023</v>
      </c>
      <c r="O26" s="30" t="s">
        <v>16</v>
      </c>
    </row>
    <row r="27" spans="1:19" s="27" customFormat="1" ht="25.95" customHeight="1" x14ac:dyDescent="0.2">
      <c r="A27" s="17">
        <v>25</v>
      </c>
      <c r="B27" s="17">
        <v>16</v>
      </c>
      <c r="C27" s="25" t="s">
        <v>67</v>
      </c>
      <c r="D27" s="28">
        <v>445.1</v>
      </c>
      <c r="E27" s="28">
        <v>1479.9</v>
      </c>
      <c r="F27" s="20">
        <f>(D27-E27)/E27</f>
        <v>-0.69923643489424969</v>
      </c>
      <c r="G27" s="29">
        <v>74</v>
      </c>
      <c r="H27" s="21">
        <v>6</v>
      </c>
      <c r="I27" s="22">
        <f t="shared" si="2"/>
        <v>12.333333333333334</v>
      </c>
      <c r="J27" s="22" t="s">
        <v>18</v>
      </c>
      <c r="K27" s="22">
        <v>6</v>
      </c>
      <c r="L27" s="28">
        <v>53538</v>
      </c>
      <c r="M27" s="29">
        <v>7026</v>
      </c>
      <c r="N27" s="23">
        <v>45012</v>
      </c>
      <c r="O27" s="36" t="s">
        <v>68</v>
      </c>
    </row>
    <row r="28" spans="1:19" s="27" customFormat="1" ht="25.95" customHeight="1" x14ac:dyDescent="0.2">
      <c r="A28" s="17">
        <v>26</v>
      </c>
      <c r="B28" s="6" t="s">
        <v>18</v>
      </c>
      <c r="C28" s="13" t="s">
        <v>91</v>
      </c>
      <c r="D28" s="8">
        <v>400</v>
      </c>
      <c r="E28" s="8" t="s">
        <v>18</v>
      </c>
      <c r="F28" s="9" t="s">
        <v>18</v>
      </c>
      <c r="G28" s="10">
        <v>100</v>
      </c>
      <c r="H28" s="6">
        <v>2</v>
      </c>
      <c r="I28" s="11">
        <f t="shared" si="2"/>
        <v>50</v>
      </c>
      <c r="J28" s="6">
        <v>1</v>
      </c>
      <c r="K28" s="11" t="s">
        <v>18</v>
      </c>
      <c r="L28" s="8">
        <v>80545.63</v>
      </c>
      <c r="M28" s="10">
        <v>12667</v>
      </c>
      <c r="N28" s="12">
        <v>44932</v>
      </c>
      <c r="O28" s="36" t="s">
        <v>12</v>
      </c>
    </row>
    <row r="29" spans="1:19" s="27" customFormat="1" ht="25.95" customHeight="1" x14ac:dyDescent="0.2">
      <c r="A29" s="17">
        <v>27</v>
      </c>
      <c r="B29" s="17">
        <v>17</v>
      </c>
      <c r="C29" s="18" t="s">
        <v>24</v>
      </c>
      <c r="D29" s="19">
        <v>330.5</v>
      </c>
      <c r="E29" s="19">
        <v>1420.4</v>
      </c>
      <c r="F29" s="20">
        <f>(D29-E29)/E29</f>
        <v>-0.76731906505209801</v>
      </c>
      <c r="G29" s="21">
        <v>44</v>
      </c>
      <c r="H29" s="22">
        <v>4</v>
      </c>
      <c r="I29" s="22">
        <f t="shared" si="2"/>
        <v>11</v>
      </c>
      <c r="J29" s="17">
        <v>2</v>
      </c>
      <c r="K29" s="22">
        <v>3</v>
      </c>
      <c r="L29" s="19">
        <v>12346.88</v>
      </c>
      <c r="M29" s="21">
        <v>1871</v>
      </c>
      <c r="N29" s="23">
        <v>45030</v>
      </c>
      <c r="O29" s="30" t="s">
        <v>61</v>
      </c>
    </row>
    <row r="30" spans="1:19" s="27" customFormat="1" ht="25.95" customHeight="1" x14ac:dyDescent="0.2">
      <c r="A30" s="17">
        <v>28</v>
      </c>
      <c r="B30" s="17">
        <v>38</v>
      </c>
      <c r="C30" s="18" t="s">
        <v>35</v>
      </c>
      <c r="D30" s="19">
        <v>302.10000000000002</v>
      </c>
      <c r="E30" s="19">
        <v>151</v>
      </c>
      <c r="F30" s="20">
        <f>(D30-E30)/E30</f>
        <v>1.0006622516556294</v>
      </c>
      <c r="G30" s="21">
        <v>58</v>
      </c>
      <c r="H30" s="22">
        <v>6</v>
      </c>
      <c r="I30" s="22">
        <f t="shared" si="2"/>
        <v>9.6666666666666661</v>
      </c>
      <c r="J30" s="17">
        <v>4</v>
      </c>
      <c r="K30" s="22">
        <v>3</v>
      </c>
      <c r="L30" s="19">
        <v>1066.7</v>
      </c>
      <c r="M30" s="21">
        <v>210</v>
      </c>
      <c r="N30" s="23">
        <v>45030</v>
      </c>
      <c r="O30" s="30" t="s">
        <v>30</v>
      </c>
    </row>
    <row r="31" spans="1:19" s="27" customFormat="1" ht="25.95" customHeight="1" x14ac:dyDescent="0.2">
      <c r="A31" s="17">
        <v>29</v>
      </c>
      <c r="B31" s="6" t="s">
        <v>57</v>
      </c>
      <c r="C31" s="13" t="s">
        <v>102</v>
      </c>
      <c r="D31" s="8">
        <v>279</v>
      </c>
      <c r="E31" s="8" t="s">
        <v>18</v>
      </c>
      <c r="F31" s="9" t="s">
        <v>18</v>
      </c>
      <c r="G31" s="10">
        <v>93</v>
      </c>
      <c r="H31" s="6">
        <v>2</v>
      </c>
      <c r="I31" s="11">
        <f t="shared" si="2"/>
        <v>46.5</v>
      </c>
      <c r="J31" s="6" t="s">
        <v>18</v>
      </c>
      <c r="K31" s="6" t="s">
        <v>18</v>
      </c>
      <c r="L31" s="8">
        <v>279</v>
      </c>
      <c r="M31" s="10">
        <v>93</v>
      </c>
      <c r="N31" s="12" t="s">
        <v>59</v>
      </c>
      <c r="O31" s="34" t="s">
        <v>68</v>
      </c>
    </row>
    <row r="32" spans="1:19" s="27" customFormat="1" ht="25.95" customHeight="1" x14ac:dyDescent="0.2">
      <c r="A32" s="17">
        <v>30</v>
      </c>
      <c r="B32" s="6" t="s">
        <v>18</v>
      </c>
      <c r="C32" s="13" t="s">
        <v>108</v>
      </c>
      <c r="D32" s="8">
        <v>231</v>
      </c>
      <c r="E32" s="8" t="s">
        <v>18</v>
      </c>
      <c r="F32" s="8" t="s">
        <v>18</v>
      </c>
      <c r="G32" s="10">
        <v>45</v>
      </c>
      <c r="H32" s="6">
        <v>1</v>
      </c>
      <c r="I32" s="22">
        <f t="shared" si="2"/>
        <v>45</v>
      </c>
      <c r="J32" s="6">
        <v>1</v>
      </c>
      <c r="K32" s="6" t="s">
        <v>18</v>
      </c>
      <c r="L32" s="8">
        <v>4707</v>
      </c>
      <c r="M32" s="10">
        <v>1001</v>
      </c>
      <c r="N32" s="12">
        <v>43987</v>
      </c>
      <c r="O32" s="6" t="s">
        <v>68</v>
      </c>
    </row>
    <row r="33" spans="1:15" s="27" customFormat="1" ht="25.95" customHeight="1" x14ac:dyDescent="0.2">
      <c r="A33" s="17">
        <v>31</v>
      </c>
      <c r="B33" s="6">
        <v>37</v>
      </c>
      <c r="C33" s="13" t="s">
        <v>78</v>
      </c>
      <c r="D33" s="8">
        <v>228.4</v>
      </c>
      <c r="E33" s="8">
        <v>177.7</v>
      </c>
      <c r="F33" s="20">
        <f t="shared" ref="F33:F38" si="3">(D33-E33)/E33</f>
        <v>0.28531232414181218</v>
      </c>
      <c r="G33" s="10">
        <v>37</v>
      </c>
      <c r="H33" s="6">
        <v>2</v>
      </c>
      <c r="I33" s="22">
        <f t="shared" si="2"/>
        <v>18.5</v>
      </c>
      <c r="J33" s="6">
        <v>2</v>
      </c>
      <c r="K33" s="6">
        <v>6</v>
      </c>
      <c r="L33" s="8">
        <v>21994</v>
      </c>
      <c r="M33" s="10">
        <v>2621</v>
      </c>
      <c r="N33" s="12">
        <v>45012</v>
      </c>
      <c r="O33" s="6" t="s">
        <v>68</v>
      </c>
    </row>
    <row r="34" spans="1:15" s="27" customFormat="1" ht="25.95" customHeight="1" x14ac:dyDescent="0.2">
      <c r="A34" s="17">
        <v>32</v>
      </c>
      <c r="B34" s="17">
        <v>21</v>
      </c>
      <c r="C34" s="25" t="s">
        <v>79</v>
      </c>
      <c r="D34" s="19">
        <v>182.9</v>
      </c>
      <c r="E34" s="19">
        <v>883</v>
      </c>
      <c r="F34" s="20">
        <f t="shared" si="3"/>
        <v>-0.79286523216308047</v>
      </c>
      <c r="G34" s="21">
        <v>29</v>
      </c>
      <c r="H34" s="17">
        <v>6</v>
      </c>
      <c r="I34" s="22">
        <f t="shared" si="2"/>
        <v>4.833333333333333</v>
      </c>
      <c r="J34" s="19" t="s">
        <v>18</v>
      </c>
      <c r="K34" s="22">
        <v>6</v>
      </c>
      <c r="L34" s="19">
        <v>43673</v>
      </c>
      <c r="M34" s="21">
        <v>4982</v>
      </c>
      <c r="N34" s="23">
        <v>45012</v>
      </c>
      <c r="O34" s="36" t="s">
        <v>68</v>
      </c>
    </row>
    <row r="35" spans="1:15" ht="25.95" customHeight="1" x14ac:dyDescent="0.2">
      <c r="A35" s="17">
        <v>33</v>
      </c>
      <c r="B35" s="17">
        <v>18</v>
      </c>
      <c r="C35" s="18" t="s">
        <v>27</v>
      </c>
      <c r="D35" s="19">
        <v>151</v>
      </c>
      <c r="E35" s="19">
        <v>1299.43</v>
      </c>
      <c r="F35" s="20">
        <f t="shared" si="3"/>
        <v>-0.8837952025118706</v>
      </c>
      <c r="G35" s="21">
        <v>27</v>
      </c>
      <c r="H35" s="22">
        <v>4</v>
      </c>
      <c r="I35" s="22">
        <f t="shared" si="2"/>
        <v>6.75</v>
      </c>
      <c r="J35" s="17">
        <v>2</v>
      </c>
      <c r="K35" s="22">
        <v>3</v>
      </c>
      <c r="L35" s="19">
        <v>7996.35</v>
      </c>
      <c r="M35" s="21">
        <v>1311</v>
      </c>
      <c r="N35" s="23">
        <v>45030</v>
      </c>
      <c r="O35" s="30" t="s">
        <v>17</v>
      </c>
    </row>
    <row r="36" spans="1:15" ht="25.95" customHeight="1" x14ac:dyDescent="0.2">
      <c r="A36" s="17">
        <v>34</v>
      </c>
      <c r="B36" s="17">
        <v>32</v>
      </c>
      <c r="C36" s="18" t="s">
        <v>32</v>
      </c>
      <c r="D36" s="19">
        <v>140.4</v>
      </c>
      <c r="E36" s="19">
        <v>226.7</v>
      </c>
      <c r="F36" s="20">
        <f t="shared" si="3"/>
        <v>-0.38067931186590204</v>
      </c>
      <c r="G36" s="21">
        <v>16</v>
      </c>
      <c r="H36" s="22">
        <v>4</v>
      </c>
      <c r="I36" s="22">
        <f t="shared" si="2"/>
        <v>4</v>
      </c>
      <c r="J36" s="17">
        <v>2</v>
      </c>
      <c r="K36" s="19" t="s">
        <v>18</v>
      </c>
      <c r="L36" s="19">
        <v>39687.880000000005</v>
      </c>
      <c r="M36" s="21">
        <v>6730</v>
      </c>
      <c r="N36" s="23">
        <v>44678</v>
      </c>
      <c r="O36" s="30" t="s">
        <v>16</v>
      </c>
    </row>
    <row r="37" spans="1:15" ht="25.95" customHeight="1" x14ac:dyDescent="0.2">
      <c r="A37" s="17">
        <v>35</v>
      </c>
      <c r="B37" s="17">
        <v>34</v>
      </c>
      <c r="C37" s="25" t="s">
        <v>75</v>
      </c>
      <c r="D37" s="19">
        <v>136.5</v>
      </c>
      <c r="E37" s="19">
        <v>218.3</v>
      </c>
      <c r="F37" s="20">
        <f t="shared" si="3"/>
        <v>-0.37471369674759508</v>
      </c>
      <c r="G37" s="21">
        <v>39</v>
      </c>
      <c r="H37" s="17">
        <v>2</v>
      </c>
      <c r="I37" s="22">
        <f t="shared" si="2"/>
        <v>19.5</v>
      </c>
      <c r="J37" s="22" t="s">
        <v>18</v>
      </c>
      <c r="K37" s="22">
        <v>6</v>
      </c>
      <c r="L37" s="19">
        <v>9190</v>
      </c>
      <c r="M37" s="21">
        <v>1583</v>
      </c>
      <c r="N37" s="23">
        <v>45012</v>
      </c>
      <c r="O37" s="36" t="s">
        <v>68</v>
      </c>
    </row>
    <row r="38" spans="1:15" ht="25.95" customHeight="1" x14ac:dyDescent="0.2">
      <c r="A38" s="17">
        <v>36</v>
      </c>
      <c r="B38" s="17">
        <v>47</v>
      </c>
      <c r="C38" s="25" t="s">
        <v>72</v>
      </c>
      <c r="D38" s="19">
        <v>112.7</v>
      </c>
      <c r="E38" s="19">
        <v>20.3</v>
      </c>
      <c r="F38" s="20">
        <f t="shared" si="3"/>
        <v>4.5517241379310347</v>
      </c>
      <c r="G38" s="21">
        <v>16</v>
      </c>
      <c r="H38" s="17">
        <v>1</v>
      </c>
      <c r="I38" s="22">
        <f t="shared" si="2"/>
        <v>16</v>
      </c>
      <c r="J38" s="22" t="s">
        <v>18</v>
      </c>
      <c r="K38" s="22" t="s">
        <v>18</v>
      </c>
      <c r="L38" s="19">
        <v>126313</v>
      </c>
      <c r="M38" s="21">
        <v>18967</v>
      </c>
      <c r="N38" s="23">
        <v>44967</v>
      </c>
      <c r="O38" s="36" t="s">
        <v>68</v>
      </c>
    </row>
    <row r="39" spans="1:15" ht="25.95" customHeight="1" x14ac:dyDescent="0.2">
      <c r="A39" s="17">
        <v>37</v>
      </c>
      <c r="B39" s="6" t="s">
        <v>18</v>
      </c>
      <c r="C39" s="13" t="s">
        <v>98</v>
      </c>
      <c r="D39" s="8">
        <v>100</v>
      </c>
      <c r="E39" s="8" t="s">
        <v>18</v>
      </c>
      <c r="F39" s="9" t="s">
        <v>18</v>
      </c>
      <c r="G39" s="10">
        <v>20</v>
      </c>
      <c r="H39" s="6">
        <v>1</v>
      </c>
      <c r="I39" s="11">
        <f t="shared" si="2"/>
        <v>20</v>
      </c>
      <c r="J39" s="6">
        <v>1</v>
      </c>
      <c r="K39" s="11" t="s">
        <v>18</v>
      </c>
      <c r="L39" s="8">
        <v>23273.29</v>
      </c>
      <c r="M39" s="10">
        <v>3984</v>
      </c>
      <c r="N39" s="12">
        <v>44792</v>
      </c>
      <c r="O39" s="34" t="s">
        <v>64</v>
      </c>
    </row>
    <row r="40" spans="1:15" ht="25.95" customHeight="1" x14ac:dyDescent="0.2">
      <c r="A40" s="17">
        <v>38</v>
      </c>
      <c r="B40" s="17">
        <v>31</v>
      </c>
      <c r="C40" s="18" t="s">
        <v>29</v>
      </c>
      <c r="D40" s="19">
        <v>92</v>
      </c>
      <c r="E40" s="19">
        <v>249</v>
      </c>
      <c r="F40" s="20">
        <f>(D40-E40)/E40</f>
        <v>-0.63052208835341361</v>
      </c>
      <c r="G40" s="21">
        <v>20</v>
      </c>
      <c r="H40" s="22">
        <v>1</v>
      </c>
      <c r="I40" s="22">
        <f t="shared" si="2"/>
        <v>20</v>
      </c>
      <c r="J40" s="17">
        <v>1</v>
      </c>
      <c r="K40" s="22">
        <v>6</v>
      </c>
      <c r="L40" s="19">
        <v>11833.6</v>
      </c>
      <c r="M40" s="21">
        <v>2182</v>
      </c>
      <c r="N40" s="23">
        <v>45009</v>
      </c>
      <c r="O40" s="30" t="s">
        <v>12</v>
      </c>
    </row>
    <row r="41" spans="1:15" ht="25.95" customHeight="1" x14ac:dyDescent="0.2">
      <c r="A41" s="17">
        <v>39</v>
      </c>
      <c r="B41" s="17">
        <v>30</v>
      </c>
      <c r="C41" s="18" t="s">
        <v>38</v>
      </c>
      <c r="D41" s="19">
        <v>82.2</v>
      </c>
      <c r="E41" s="19">
        <v>303.60000000000002</v>
      </c>
      <c r="F41" s="20">
        <f>(D41-E41)/E41</f>
        <v>-0.72924901185770752</v>
      </c>
      <c r="G41" s="21">
        <v>12</v>
      </c>
      <c r="H41" s="22">
        <v>1</v>
      </c>
      <c r="I41" s="22">
        <f t="shared" si="2"/>
        <v>12</v>
      </c>
      <c r="J41" s="17">
        <v>1</v>
      </c>
      <c r="K41" s="11" t="s">
        <v>18</v>
      </c>
      <c r="L41" s="19">
        <v>35468.400000000001</v>
      </c>
      <c r="M41" s="21">
        <v>5698</v>
      </c>
      <c r="N41" s="23">
        <v>44960</v>
      </c>
      <c r="O41" s="30" t="s">
        <v>40</v>
      </c>
    </row>
    <row r="42" spans="1:15" ht="25.95" customHeight="1" x14ac:dyDescent="0.2">
      <c r="A42" s="17">
        <v>40</v>
      </c>
      <c r="B42" s="17">
        <v>24</v>
      </c>
      <c r="C42" s="25" t="s">
        <v>80</v>
      </c>
      <c r="D42" s="19">
        <v>72.099999999999994</v>
      </c>
      <c r="E42" s="19">
        <v>621.20000000000005</v>
      </c>
      <c r="F42" s="20">
        <f>(D42-E42)/E42</f>
        <v>-0.88393432066967159</v>
      </c>
      <c r="G42" s="21">
        <v>10</v>
      </c>
      <c r="H42" s="17">
        <v>1</v>
      </c>
      <c r="I42" s="22">
        <f t="shared" si="2"/>
        <v>10</v>
      </c>
      <c r="J42" s="19" t="s">
        <v>18</v>
      </c>
      <c r="K42" s="22">
        <v>6</v>
      </c>
      <c r="L42" s="19">
        <v>8622</v>
      </c>
      <c r="M42" s="21">
        <v>1585</v>
      </c>
      <c r="N42" s="23">
        <v>45012</v>
      </c>
      <c r="O42" s="36" t="s">
        <v>68</v>
      </c>
    </row>
    <row r="43" spans="1:15" ht="25.95" customHeight="1" x14ac:dyDescent="0.2">
      <c r="A43" s="17">
        <v>41</v>
      </c>
      <c r="B43" s="6" t="s">
        <v>18</v>
      </c>
      <c r="C43" s="13" t="s">
        <v>92</v>
      </c>
      <c r="D43" s="8">
        <v>60</v>
      </c>
      <c r="E43" s="8" t="s">
        <v>18</v>
      </c>
      <c r="F43" s="9" t="s">
        <v>18</v>
      </c>
      <c r="G43" s="10">
        <v>19</v>
      </c>
      <c r="H43" s="6">
        <v>1</v>
      </c>
      <c r="I43" s="11">
        <f t="shared" si="2"/>
        <v>19</v>
      </c>
      <c r="J43" s="6">
        <v>1</v>
      </c>
      <c r="K43" s="11" t="s">
        <v>18</v>
      </c>
      <c r="L43" s="8">
        <v>33405.53</v>
      </c>
      <c r="M43" s="10">
        <v>5110</v>
      </c>
      <c r="N43" s="12">
        <v>45016</v>
      </c>
      <c r="O43" s="36" t="s">
        <v>12</v>
      </c>
    </row>
    <row r="44" spans="1:15" ht="25.95" customHeight="1" x14ac:dyDescent="0.2">
      <c r="A44" s="17">
        <v>42</v>
      </c>
      <c r="B44" s="6" t="s">
        <v>18</v>
      </c>
      <c r="C44" s="13" t="s">
        <v>93</v>
      </c>
      <c r="D44" s="8">
        <v>57</v>
      </c>
      <c r="E44" s="8" t="s">
        <v>18</v>
      </c>
      <c r="F44" s="9" t="s">
        <v>18</v>
      </c>
      <c r="G44" s="10">
        <v>19</v>
      </c>
      <c r="H44" s="6">
        <v>1</v>
      </c>
      <c r="I44" s="11">
        <f t="shared" si="2"/>
        <v>19</v>
      </c>
      <c r="J44" s="6">
        <v>1</v>
      </c>
      <c r="K44" s="11" t="s">
        <v>18</v>
      </c>
      <c r="L44" s="8">
        <v>48868.7</v>
      </c>
      <c r="M44" s="10">
        <v>7934</v>
      </c>
      <c r="N44" s="12">
        <v>44981</v>
      </c>
      <c r="O44" s="36" t="s">
        <v>12</v>
      </c>
    </row>
    <row r="45" spans="1:15" ht="25.95" customHeight="1" x14ac:dyDescent="0.2">
      <c r="A45" s="17">
        <v>43</v>
      </c>
      <c r="B45" s="9" t="s">
        <v>31</v>
      </c>
      <c r="C45" s="13" t="s">
        <v>88</v>
      </c>
      <c r="D45" s="28">
        <v>38.200000000000003</v>
      </c>
      <c r="E45" s="8" t="s">
        <v>18</v>
      </c>
      <c r="F45" s="9" t="s">
        <v>18</v>
      </c>
      <c r="G45" s="29">
        <v>6</v>
      </c>
      <c r="H45" s="10">
        <v>7</v>
      </c>
      <c r="I45" s="11">
        <f t="shared" si="2"/>
        <v>0.8571428571428571</v>
      </c>
      <c r="J45" s="10">
        <v>3</v>
      </c>
      <c r="K45" s="11">
        <v>1</v>
      </c>
      <c r="L45" s="32">
        <v>136</v>
      </c>
      <c r="M45" s="33">
        <v>22</v>
      </c>
      <c r="N45" s="12">
        <v>45044</v>
      </c>
      <c r="O45" s="36" t="s">
        <v>89</v>
      </c>
    </row>
    <row r="46" spans="1:15" ht="25.95" customHeight="1" x14ac:dyDescent="0.2">
      <c r="A46" s="17">
        <v>44</v>
      </c>
      <c r="B46" s="17">
        <v>35</v>
      </c>
      <c r="C46" s="25" t="s">
        <v>76</v>
      </c>
      <c r="D46" s="19">
        <v>21.4</v>
      </c>
      <c r="E46" s="19">
        <v>208</v>
      </c>
      <c r="F46" s="20">
        <f>(D46-E46)/E46</f>
        <v>-0.89711538461538454</v>
      </c>
      <c r="G46" s="21">
        <v>5</v>
      </c>
      <c r="H46" s="17">
        <v>1</v>
      </c>
      <c r="I46" s="22">
        <f t="shared" si="2"/>
        <v>5</v>
      </c>
      <c r="J46" s="22" t="s">
        <v>18</v>
      </c>
      <c r="K46" s="22">
        <v>6</v>
      </c>
      <c r="L46" s="19">
        <v>19002</v>
      </c>
      <c r="M46" s="21">
        <v>2141</v>
      </c>
      <c r="N46" s="23">
        <v>45012</v>
      </c>
      <c r="O46" s="36" t="s">
        <v>68</v>
      </c>
    </row>
    <row r="47" spans="1:15" ht="25.95" customHeight="1" x14ac:dyDescent="0.2">
      <c r="A47" s="17">
        <v>45</v>
      </c>
      <c r="B47" s="6" t="s">
        <v>18</v>
      </c>
      <c r="C47" s="13" t="s">
        <v>101</v>
      </c>
      <c r="D47" s="8">
        <v>20</v>
      </c>
      <c r="E47" s="8" t="s">
        <v>18</v>
      </c>
      <c r="F47" s="9" t="s">
        <v>18</v>
      </c>
      <c r="G47" s="10">
        <v>4</v>
      </c>
      <c r="H47" s="6">
        <v>1</v>
      </c>
      <c r="I47" s="11">
        <f t="shared" si="2"/>
        <v>4</v>
      </c>
      <c r="J47" s="6" t="s">
        <v>18</v>
      </c>
      <c r="K47" s="6" t="s">
        <v>18</v>
      </c>
      <c r="L47" s="8">
        <v>664</v>
      </c>
      <c r="M47" s="10">
        <v>136</v>
      </c>
      <c r="N47" s="12">
        <v>45012</v>
      </c>
      <c r="O47" s="34" t="s">
        <v>68</v>
      </c>
    </row>
    <row r="48" spans="1:15" ht="25.95" customHeight="1" x14ac:dyDescent="0.2">
      <c r="A48" s="17">
        <v>46</v>
      </c>
      <c r="B48" s="6">
        <v>39</v>
      </c>
      <c r="C48" s="13" t="s">
        <v>73</v>
      </c>
      <c r="D48" s="8">
        <v>15</v>
      </c>
      <c r="E48" s="8">
        <v>85.5</v>
      </c>
      <c r="F48" s="20">
        <f>(D48-E48)/E48</f>
        <v>-0.82456140350877194</v>
      </c>
      <c r="G48" s="6">
        <v>2</v>
      </c>
      <c r="H48" s="6">
        <v>1</v>
      </c>
      <c r="I48" s="22">
        <f t="shared" si="2"/>
        <v>2</v>
      </c>
      <c r="J48" s="6">
        <v>1</v>
      </c>
      <c r="K48" s="6">
        <v>6</v>
      </c>
      <c r="L48" s="8">
        <v>959</v>
      </c>
      <c r="M48" s="10">
        <v>193</v>
      </c>
      <c r="N48" s="12">
        <v>45012</v>
      </c>
      <c r="O48" s="34" t="s">
        <v>68</v>
      </c>
    </row>
    <row r="49" spans="1:15" ht="25.95" customHeight="1" x14ac:dyDescent="0.2">
      <c r="A49" s="17">
        <v>47</v>
      </c>
      <c r="B49" s="17">
        <v>41</v>
      </c>
      <c r="C49" s="25" t="s">
        <v>81</v>
      </c>
      <c r="D49" s="19">
        <v>13</v>
      </c>
      <c r="E49" s="19">
        <v>64.5</v>
      </c>
      <c r="F49" s="20">
        <f>(D49-E49)/E49</f>
        <v>-0.79844961240310075</v>
      </c>
      <c r="G49" s="21">
        <v>4</v>
      </c>
      <c r="H49" s="17">
        <v>2</v>
      </c>
      <c r="I49" s="22">
        <f t="shared" si="2"/>
        <v>2</v>
      </c>
      <c r="J49" s="22" t="s">
        <v>18</v>
      </c>
      <c r="K49" s="22" t="s">
        <v>18</v>
      </c>
      <c r="L49" s="19">
        <v>736</v>
      </c>
      <c r="M49" s="21">
        <v>150</v>
      </c>
      <c r="N49" s="23">
        <v>45012</v>
      </c>
      <c r="O49" s="36" t="s">
        <v>68</v>
      </c>
    </row>
    <row r="50" spans="1:15" ht="25.8" customHeight="1" x14ac:dyDescent="0.2">
      <c r="A50" s="44" t="s">
        <v>85</v>
      </c>
      <c r="B50" s="41"/>
      <c r="C50" s="46" t="s">
        <v>109</v>
      </c>
      <c r="D50" s="47">
        <f>SUBTOTAL(109,Table132[Pajamos 
(GBO)])</f>
        <v>307331.82000000018</v>
      </c>
      <c r="E50" s="47" t="s">
        <v>104</v>
      </c>
      <c r="F50" s="42">
        <f>(D50-E50)/E50</f>
        <v>0.14012397981896491</v>
      </c>
      <c r="G50" s="43">
        <f>SUBTOTAL(109,Table132[Žiūrovų sk. 
(ADM)])</f>
        <v>51668</v>
      </c>
      <c r="H50" s="44"/>
      <c r="I50" s="44"/>
      <c r="J50" s="48"/>
      <c r="K50" s="48"/>
      <c r="L50" s="44"/>
      <c r="M50" s="44"/>
      <c r="N50" s="44"/>
      <c r="O50" s="44" t="s">
        <v>85</v>
      </c>
    </row>
    <row r="51" spans="1:15" ht="25.95" hidden="1" customHeight="1" x14ac:dyDescent="0.2">
      <c r="D51" s="37"/>
      <c r="E51" s="37"/>
      <c r="F51" s="3"/>
      <c r="K51" s="38"/>
      <c r="L51" s="2"/>
      <c r="N51" s="39"/>
      <c r="O51" s="40"/>
    </row>
    <row r="52" spans="1:15" ht="25.95" hidden="1" customHeight="1" x14ac:dyDescent="0.2">
      <c r="D52" s="37"/>
      <c r="E52" s="37"/>
      <c r="F52" s="3"/>
      <c r="K52" s="38"/>
      <c r="L52" s="37"/>
      <c r="N52" s="39"/>
      <c r="O52" s="40"/>
    </row>
    <row r="53" spans="1:15" hidden="1" x14ac:dyDescent="0.2">
      <c r="D53" s="37"/>
      <c r="E53" s="37"/>
      <c r="F53" s="3"/>
      <c r="K53" s="38"/>
      <c r="L53" s="37"/>
      <c r="N53" s="39"/>
      <c r="O53" s="40"/>
    </row>
    <row r="54" spans="1:15" hidden="1" x14ac:dyDescent="0.2">
      <c r="D54" s="37"/>
      <c r="E54" s="37"/>
      <c r="F54" s="3"/>
      <c r="L54" s="37"/>
      <c r="N54" s="39"/>
      <c r="O54" s="40"/>
    </row>
    <row r="55" spans="1:15" hidden="1" x14ac:dyDescent="0.2">
      <c r="D55" s="37"/>
      <c r="E55" s="37"/>
      <c r="F55" s="3"/>
      <c r="L55" s="37"/>
      <c r="N55" s="39"/>
      <c r="O55" s="40"/>
    </row>
    <row r="56" spans="1:15" hidden="1" x14ac:dyDescent="0.2">
      <c r="D56" s="37"/>
      <c r="E56" s="37"/>
      <c r="N56" s="39"/>
    </row>
    <row r="57" spans="1:15" hidden="1" x14ac:dyDescent="0.2">
      <c r="D57" s="37"/>
      <c r="E57" s="37"/>
      <c r="N57" s="39"/>
    </row>
    <row r="58" spans="1:15" hidden="1" x14ac:dyDescent="0.2">
      <c r="D58" s="37"/>
      <c r="E58" s="37"/>
    </row>
    <row r="59" spans="1:15" hidden="1" x14ac:dyDescent="0.2">
      <c r="D59" s="37"/>
      <c r="E59" s="37"/>
    </row>
    <row r="60" spans="1:15" hidden="1" x14ac:dyDescent="0.2">
      <c r="D60" s="37"/>
      <c r="E60" s="37"/>
    </row>
    <row r="61" spans="1:15" hidden="1" x14ac:dyDescent="0.2">
      <c r="D61" s="37"/>
      <c r="E61" s="37"/>
    </row>
    <row r="62" spans="1:15" hidden="1" x14ac:dyDescent="0.2">
      <c r="D62" s="37"/>
      <c r="E62" s="37"/>
    </row>
    <row r="63" spans="1:15" hidden="1" x14ac:dyDescent="0.2">
      <c r="D63" s="37"/>
      <c r="E63" s="37"/>
    </row>
    <row r="64" spans="1:15" hidden="1" x14ac:dyDescent="0.2">
      <c r="D64" s="37"/>
      <c r="E64" s="37"/>
    </row>
    <row r="65" spans="4:5" hidden="1" x14ac:dyDescent="0.2">
      <c r="D65" s="37"/>
      <c r="E65" s="37"/>
    </row>
    <row r="66" spans="4:5" hidden="1" x14ac:dyDescent="0.2">
      <c r="D66" s="37"/>
      <c r="E66" s="37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XFC69"/>
  <sheetViews>
    <sheetView zoomScale="60" zoomScaleNormal="60" workbookViewId="0">
      <selection activeCell="C10" sqref="C10"/>
    </sheetView>
  </sheetViews>
  <sheetFormatPr defaultColWidth="0" defaultRowHeight="0" customHeight="1" zeroHeight="1" x14ac:dyDescent="0.2"/>
  <cols>
    <col min="1" max="2" width="4.75" style="44" customWidth="1"/>
    <col min="3" max="3" width="30.75" style="44" customWidth="1"/>
    <col min="4" max="14" width="20.75" style="44" customWidth="1"/>
    <col min="15" max="15" width="30.75" style="44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1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18" t="s">
        <v>50</v>
      </c>
      <c r="D3" s="19">
        <v>87940.32</v>
      </c>
      <c r="E3" s="17" t="s">
        <v>18</v>
      </c>
      <c r="F3" s="17" t="s">
        <v>18</v>
      </c>
      <c r="G3" s="21">
        <v>17517</v>
      </c>
      <c r="H3" s="17">
        <v>450</v>
      </c>
      <c r="I3" s="22">
        <f>G3/H3</f>
        <v>38.926666666666669</v>
      </c>
      <c r="J3" s="17">
        <v>16</v>
      </c>
      <c r="K3" s="17">
        <v>1</v>
      </c>
      <c r="L3" s="19">
        <v>98481.919999999998</v>
      </c>
      <c r="M3" s="21">
        <v>19680</v>
      </c>
      <c r="N3" s="23">
        <v>45037</v>
      </c>
      <c r="O3" s="30" t="s">
        <v>51</v>
      </c>
    </row>
    <row r="4" spans="1:18" s="24" customFormat="1" ht="25.95" customHeight="1" x14ac:dyDescent="0.2">
      <c r="A4" s="17">
        <v>2</v>
      </c>
      <c r="B4" s="17">
        <v>1</v>
      </c>
      <c r="C4" s="18" t="s">
        <v>11</v>
      </c>
      <c r="D4" s="19">
        <v>55044.17</v>
      </c>
      <c r="E4" s="19">
        <v>143774.03</v>
      </c>
      <c r="F4" s="20">
        <f>(D4-E4)/E4</f>
        <v>-0.61714803431468113</v>
      </c>
      <c r="G4" s="21">
        <v>9990</v>
      </c>
      <c r="H4" s="22">
        <v>376</v>
      </c>
      <c r="I4" s="22">
        <f>G4/H4</f>
        <v>26.569148936170212</v>
      </c>
      <c r="J4" s="17">
        <v>26</v>
      </c>
      <c r="K4" s="17">
        <v>3</v>
      </c>
      <c r="L4" s="19">
        <v>375533.25</v>
      </c>
      <c r="M4" s="21">
        <v>68091</v>
      </c>
      <c r="N4" s="23">
        <v>45023</v>
      </c>
      <c r="O4" s="30" t="s">
        <v>61</v>
      </c>
    </row>
    <row r="5" spans="1:18" s="24" customFormat="1" ht="25.95" customHeight="1" x14ac:dyDescent="0.2">
      <c r="A5" s="17">
        <v>3</v>
      </c>
      <c r="B5" s="17" t="s">
        <v>31</v>
      </c>
      <c r="C5" s="25" t="s">
        <v>53</v>
      </c>
      <c r="D5" s="28">
        <v>31145.5</v>
      </c>
      <c r="E5" s="17" t="s">
        <v>18</v>
      </c>
      <c r="F5" s="17" t="s">
        <v>18</v>
      </c>
      <c r="G5" s="29">
        <v>4496</v>
      </c>
      <c r="H5" s="21">
        <v>157</v>
      </c>
      <c r="I5" s="22">
        <f>G5/H5</f>
        <v>28.636942675159236</v>
      </c>
      <c r="J5" s="21">
        <v>14</v>
      </c>
      <c r="K5" s="21">
        <v>1</v>
      </c>
      <c r="L5" s="29">
        <v>33350.93</v>
      </c>
      <c r="M5" s="29">
        <v>4788</v>
      </c>
      <c r="N5" s="23">
        <v>45037</v>
      </c>
      <c r="O5" s="30" t="s">
        <v>14</v>
      </c>
      <c r="R5" s="17"/>
    </row>
    <row r="6" spans="1:18" s="24" customFormat="1" ht="25.95" customHeight="1" x14ac:dyDescent="0.2">
      <c r="A6" s="17">
        <v>4</v>
      </c>
      <c r="B6" s="17">
        <v>2</v>
      </c>
      <c r="C6" s="18" t="s">
        <v>19</v>
      </c>
      <c r="D6" s="19">
        <v>14794.01</v>
      </c>
      <c r="E6" s="19">
        <v>42513.52</v>
      </c>
      <c r="F6" s="20">
        <f>(D6-E6)/E6</f>
        <v>-0.65201634679979448</v>
      </c>
      <c r="G6" s="21">
        <v>2085</v>
      </c>
      <c r="H6" s="22">
        <v>114</v>
      </c>
      <c r="I6" s="22">
        <f t="shared" ref="I6:I9" si="0">G6/H6</f>
        <v>18.289473684210527</v>
      </c>
      <c r="J6" s="17">
        <v>9</v>
      </c>
      <c r="K6" s="17">
        <v>3</v>
      </c>
      <c r="L6" s="19">
        <v>112678.77</v>
      </c>
      <c r="M6" s="21">
        <v>16351</v>
      </c>
      <c r="N6" s="23">
        <v>45023</v>
      </c>
      <c r="O6" s="30" t="s">
        <v>12</v>
      </c>
      <c r="R6" s="17"/>
    </row>
    <row r="7" spans="1:18" s="24" customFormat="1" ht="25.95" customHeight="1" x14ac:dyDescent="0.2">
      <c r="A7" s="17">
        <v>5</v>
      </c>
      <c r="B7" s="6" t="s">
        <v>57</v>
      </c>
      <c r="C7" s="13" t="s">
        <v>66</v>
      </c>
      <c r="D7" s="32">
        <v>12600.27</v>
      </c>
      <c r="E7" s="8" t="s">
        <v>18</v>
      </c>
      <c r="F7" s="9" t="s">
        <v>18</v>
      </c>
      <c r="G7" s="33">
        <v>1903</v>
      </c>
      <c r="H7" s="10">
        <v>5</v>
      </c>
      <c r="I7" s="22">
        <f t="shared" si="0"/>
        <v>380.6</v>
      </c>
      <c r="J7" s="10">
        <v>1</v>
      </c>
      <c r="K7" s="10">
        <v>0</v>
      </c>
      <c r="L7" s="33">
        <v>12600.27</v>
      </c>
      <c r="M7" s="33">
        <v>1903</v>
      </c>
      <c r="N7" s="12" t="s">
        <v>59</v>
      </c>
      <c r="O7" s="34" t="s">
        <v>61</v>
      </c>
      <c r="R7" s="17"/>
    </row>
    <row r="8" spans="1:18" s="24" customFormat="1" ht="25.95" customHeight="1" x14ac:dyDescent="0.2">
      <c r="A8" s="17">
        <v>6</v>
      </c>
      <c r="B8" s="17">
        <v>4</v>
      </c>
      <c r="C8" s="18" t="s">
        <v>21</v>
      </c>
      <c r="D8" s="19">
        <v>11220.69</v>
      </c>
      <c r="E8" s="19">
        <v>25912.67</v>
      </c>
      <c r="F8" s="20">
        <f>(D8-E8)/E8</f>
        <v>-0.56698055430027083</v>
      </c>
      <c r="G8" s="21">
        <v>1993</v>
      </c>
      <c r="H8" s="22">
        <v>128</v>
      </c>
      <c r="I8" s="22">
        <f t="shared" si="0"/>
        <v>15.5703125</v>
      </c>
      <c r="J8" s="17">
        <v>12</v>
      </c>
      <c r="K8" s="17">
        <v>2</v>
      </c>
      <c r="L8" s="19">
        <v>40740.75</v>
      </c>
      <c r="M8" s="21">
        <v>6498</v>
      </c>
      <c r="N8" s="23">
        <v>45030</v>
      </c>
      <c r="O8" s="30" t="s">
        <v>14</v>
      </c>
      <c r="R8" s="17"/>
    </row>
    <row r="9" spans="1:18" s="24" customFormat="1" ht="25.95" customHeight="1" x14ac:dyDescent="0.2">
      <c r="A9" s="17">
        <v>7</v>
      </c>
      <c r="B9" s="17">
        <v>3</v>
      </c>
      <c r="C9" s="18" t="s">
        <v>20</v>
      </c>
      <c r="D9" s="19">
        <v>10630.71</v>
      </c>
      <c r="E9" s="19">
        <v>27003.47</v>
      </c>
      <c r="F9" s="20">
        <f>(D9-E9)/E9</f>
        <v>-0.6063205950938898</v>
      </c>
      <c r="G9" s="21">
        <v>1561</v>
      </c>
      <c r="H9" s="22">
        <v>85</v>
      </c>
      <c r="I9" s="22">
        <f t="shared" si="0"/>
        <v>18.36470588235294</v>
      </c>
      <c r="J9" s="17">
        <v>8</v>
      </c>
      <c r="K9" s="17">
        <v>5</v>
      </c>
      <c r="L9" s="19">
        <v>308137.98</v>
      </c>
      <c r="M9" s="21">
        <v>42242</v>
      </c>
      <c r="N9" s="23">
        <v>45009</v>
      </c>
      <c r="O9" s="30" t="s">
        <v>13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18" t="s">
        <v>22</v>
      </c>
      <c r="D10" s="19">
        <v>9254</v>
      </c>
      <c r="E10" s="19">
        <v>25601</v>
      </c>
      <c r="F10" s="20">
        <f>(D10-E10)/E10</f>
        <v>-0.63852974493183856</v>
      </c>
      <c r="G10" s="21">
        <v>1455</v>
      </c>
      <c r="H10" s="22" t="s">
        <v>18</v>
      </c>
      <c r="I10" s="22" t="s">
        <v>18</v>
      </c>
      <c r="J10" s="17">
        <v>15</v>
      </c>
      <c r="K10" s="17">
        <v>2</v>
      </c>
      <c r="L10" s="19">
        <v>43137</v>
      </c>
      <c r="M10" s="21">
        <v>6528</v>
      </c>
      <c r="N10" s="23">
        <v>45030</v>
      </c>
      <c r="O10" s="30" t="s">
        <v>15</v>
      </c>
      <c r="R10" s="17"/>
    </row>
    <row r="11" spans="1:18" s="24" customFormat="1" ht="25.95" customHeight="1" x14ac:dyDescent="0.2">
      <c r="A11" s="17">
        <v>9</v>
      </c>
      <c r="B11" s="17" t="s">
        <v>31</v>
      </c>
      <c r="C11" s="18" t="s">
        <v>56</v>
      </c>
      <c r="D11" s="19">
        <v>6131</v>
      </c>
      <c r="E11" s="17" t="s">
        <v>18</v>
      </c>
      <c r="F11" s="17" t="s">
        <v>18</v>
      </c>
      <c r="G11" s="21">
        <v>1246</v>
      </c>
      <c r="H11" s="17" t="s">
        <v>18</v>
      </c>
      <c r="I11" s="22" t="s">
        <v>18</v>
      </c>
      <c r="J11" s="17">
        <v>18</v>
      </c>
      <c r="K11" s="17">
        <v>1</v>
      </c>
      <c r="L11" s="19">
        <v>6131</v>
      </c>
      <c r="M11" s="21">
        <v>1246</v>
      </c>
      <c r="N11" s="23">
        <v>45037</v>
      </c>
      <c r="O11" s="30" t="s">
        <v>30</v>
      </c>
      <c r="R11" s="17"/>
    </row>
    <row r="12" spans="1:18" s="24" customFormat="1" ht="25.95" customHeight="1" x14ac:dyDescent="0.2">
      <c r="A12" s="17">
        <v>10</v>
      </c>
      <c r="B12" s="17">
        <v>6</v>
      </c>
      <c r="C12" s="18" t="s">
        <v>23</v>
      </c>
      <c r="D12" s="19">
        <v>5959.23</v>
      </c>
      <c r="E12" s="19">
        <v>23128.560000000001</v>
      </c>
      <c r="F12" s="20">
        <f>(D12-E12)/E12</f>
        <v>-0.74234323278232628</v>
      </c>
      <c r="G12" s="21">
        <v>1014</v>
      </c>
      <c r="H12" s="22">
        <v>78</v>
      </c>
      <c r="I12" s="22">
        <f>G12/H12</f>
        <v>13</v>
      </c>
      <c r="J12" s="17">
        <v>9</v>
      </c>
      <c r="K12" s="17">
        <v>2</v>
      </c>
      <c r="L12" s="19">
        <v>29087.79</v>
      </c>
      <c r="M12" s="21">
        <v>4548</v>
      </c>
      <c r="N12" s="23">
        <v>45030</v>
      </c>
      <c r="O12" s="30" t="s">
        <v>12</v>
      </c>
      <c r="R12" s="17"/>
    </row>
    <row r="13" spans="1:18" s="24" customFormat="1" ht="25.95" customHeight="1" x14ac:dyDescent="0.2">
      <c r="A13" s="17">
        <v>11</v>
      </c>
      <c r="B13" s="17">
        <v>10</v>
      </c>
      <c r="C13" s="18" t="s">
        <v>26</v>
      </c>
      <c r="D13" s="19">
        <v>3663.59</v>
      </c>
      <c r="E13" s="19">
        <v>7256.86</v>
      </c>
      <c r="F13" s="20">
        <f>(D13-E13)/E13</f>
        <v>-0.49515492926692806</v>
      </c>
      <c r="G13" s="21">
        <v>576</v>
      </c>
      <c r="H13" s="22">
        <v>32</v>
      </c>
      <c r="I13" s="22">
        <f t="shared" ref="I13:I24" si="1">G13/H13</f>
        <v>18</v>
      </c>
      <c r="J13" s="17">
        <v>4</v>
      </c>
      <c r="K13" s="17">
        <v>4</v>
      </c>
      <c r="L13" s="19">
        <v>61490.49</v>
      </c>
      <c r="M13" s="21">
        <v>9264</v>
      </c>
      <c r="N13" s="23">
        <v>45016</v>
      </c>
      <c r="O13" s="30" t="s">
        <v>62</v>
      </c>
      <c r="R13" s="17"/>
    </row>
    <row r="14" spans="1:18" s="24" customFormat="1" ht="25.95" customHeight="1" x14ac:dyDescent="0.2">
      <c r="A14" s="17">
        <v>12</v>
      </c>
      <c r="B14" s="17">
        <v>8</v>
      </c>
      <c r="C14" s="18" t="s">
        <v>25</v>
      </c>
      <c r="D14" s="19">
        <v>1944.54</v>
      </c>
      <c r="E14" s="19">
        <v>10453.030000000001</v>
      </c>
      <c r="F14" s="20">
        <f>(D14-E14)/E14</f>
        <v>-0.81397355599285581</v>
      </c>
      <c r="G14" s="21">
        <v>289</v>
      </c>
      <c r="H14" s="22">
        <v>24</v>
      </c>
      <c r="I14" s="22">
        <f t="shared" si="1"/>
        <v>12.041666666666666</v>
      </c>
      <c r="J14" s="17">
        <v>5</v>
      </c>
      <c r="K14" s="17">
        <v>3</v>
      </c>
      <c r="L14" s="19">
        <v>33044.51</v>
      </c>
      <c r="M14" s="21">
        <v>5035</v>
      </c>
      <c r="N14" s="23">
        <v>45023</v>
      </c>
      <c r="O14" s="30" t="s">
        <v>16</v>
      </c>
      <c r="R14" s="17"/>
    </row>
    <row r="15" spans="1:18" s="24" customFormat="1" ht="25.95" customHeight="1" x14ac:dyDescent="0.2">
      <c r="A15" s="17">
        <v>13</v>
      </c>
      <c r="B15" s="17" t="s">
        <v>31</v>
      </c>
      <c r="C15" s="18" t="s">
        <v>52</v>
      </c>
      <c r="D15" s="28">
        <v>1937.53</v>
      </c>
      <c r="E15" s="19" t="s">
        <v>18</v>
      </c>
      <c r="F15" s="20" t="s">
        <v>18</v>
      </c>
      <c r="G15" s="29">
        <v>400</v>
      </c>
      <c r="H15" s="21">
        <v>50</v>
      </c>
      <c r="I15" s="22">
        <f t="shared" si="1"/>
        <v>8</v>
      </c>
      <c r="J15" s="21">
        <v>13</v>
      </c>
      <c r="K15" s="21">
        <v>1</v>
      </c>
      <c r="L15" s="29">
        <v>5076.6099999999997</v>
      </c>
      <c r="M15" s="29">
        <v>866</v>
      </c>
      <c r="N15" s="23">
        <v>45037</v>
      </c>
      <c r="O15" s="30" t="s">
        <v>16</v>
      </c>
      <c r="R15" s="17"/>
    </row>
    <row r="16" spans="1:18" s="24" customFormat="1" ht="25.95" customHeight="1" x14ac:dyDescent="0.2">
      <c r="A16" s="17">
        <v>14</v>
      </c>
      <c r="B16" s="6" t="s">
        <v>57</v>
      </c>
      <c r="C16" s="7" t="s">
        <v>60</v>
      </c>
      <c r="D16" s="8">
        <v>1581.77</v>
      </c>
      <c r="E16" s="8" t="s">
        <v>18</v>
      </c>
      <c r="F16" s="9" t="s">
        <v>18</v>
      </c>
      <c r="G16" s="10">
        <v>218</v>
      </c>
      <c r="H16" s="11">
        <v>7</v>
      </c>
      <c r="I16" s="22">
        <f t="shared" si="1"/>
        <v>31.142857142857142</v>
      </c>
      <c r="J16" s="6">
        <v>7</v>
      </c>
      <c r="K16" s="6">
        <v>0</v>
      </c>
      <c r="L16" s="8">
        <v>1581.77</v>
      </c>
      <c r="M16" s="10">
        <v>218</v>
      </c>
      <c r="N16" s="12" t="s">
        <v>59</v>
      </c>
      <c r="O16" s="31" t="s">
        <v>13</v>
      </c>
      <c r="R16" s="17"/>
    </row>
    <row r="17" spans="1:19" s="24" customFormat="1" ht="25.95" customHeight="1" x14ac:dyDescent="0.2">
      <c r="A17" s="17">
        <v>15</v>
      </c>
      <c r="B17" s="17">
        <v>12</v>
      </c>
      <c r="C17" s="18" t="s">
        <v>41</v>
      </c>
      <c r="D17" s="19">
        <v>1508.4</v>
      </c>
      <c r="E17" s="19">
        <v>5373</v>
      </c>
      <c r="F17" s="20">
        <f t="shared" ref="F17:F23" si="2">(D17-E17)/E17</f>
        <v>-0.71926298157453938</v>
      </c>
      <c r="G17" s="21">
        <v>225</v>
      </c>
      <c r="H17" s="22">
        <v>31</v>
      </c>
      <c r="I17" s="22">
        <f t="shared" si="1"/>
        <v>7.258064516129032</v>
      </c>
      <c r="J17" s="17">
        <v>4</v>
      </c>
      <c r="K17" s="17">
        <v>2</v>
      </c>
      <c r="L17" s="19">
        <v>7051.31</v>
      </c>
      <c r="M17" s="21">
        <v>1182</v>
      </c>
      <c r="N17" s="23">
        <v>45030</v>
      </c>
      <c r="O17" s="30" t="s">
        <v>46</v>
      </c>
      <c r="R17" s="17"/>
    </row>
    <row r="18" spans="1:19" s="24" customFormat="1" ht="25.95" customHeight="1" x14ac:dyDescent="0.2">
      <c r="A18" s="17">
        <v>16</v>
      </c>
      <c r="B18" s="6">
        <v>15</v>
      </c>
      <c r="C18" s="13" t="s">
        <v>67</v>
      </c>
      <c r="D18" s="32">
        <v>1479.9</v>
      </c>
      <c r="E18" s="32">
        <v>2971</v>
      </c>
      <c r="F18" s="20">
        <f t="shared" si="2"/>
        <v>-0.50188488724335234</v>
      </c>
      <c r="G18" s="33">
        <v>234</v>
      </c>
      <c r="H18" s="10">
        <v>14</v>
      </c>
      <c r="I18" s="22">
        <f t="shared" si="1"/>
        <v>16.714285714285715</v>
      </c>
      <c r="J18" s="10">
        <v>5</v>
      </c>
      <c r="K18" s="10">
        <v>5</v>
      </c>
      <c r="L18" s="33">
        <v>53093</v>
      </c>
      <c r="M18" s="33">
        <v>6952</v>
      </c>
      <c r="N18" s="12">
        <v>45012</v>
      </c>
      <c r="O18" s="34" t="s">
        <v>68</v>
      </c>
      <c r="R18" s="17"/>
    </row>
    <row r="19" spans="1:19" s="24" customFormat="1" ht="25.95" customHeight="1" x14ac:dyDescent="0.2">
      <c r="A19" s="17">
        <v>17</v>
      </c>
      <c r="B19" s="17">
        <v>7</v>
      </c>
      <c r="C19" s="18" t="s">
        <v>24</v>
      </c>
      <c r="D19" s="19">
        <v>1420.4</v>
      </c>
      <c r="E19" s="19">
        <v>10595.98</v>
      </c>
      <c r="F19" s="20">
        <f t="shared" si="2"/>
        <v>-0.8659491618519477</v>
      </c>
      <c r="G19" s="21">
        <v>249</v>
      </c>
      <c r="H19" s="22">
        <v>31</v>
      </c>
      <c r="I19" s="22">
        <f t="shared" si="1"/>
        <v>8.0322580645161299</v>
      </c>
      <c r="J19" s="17">
        <v>6</v>
      </c>
      <c r="K19" s="17">
        <v>2</v>
      </c>
      <c r="L19" s="19">
        <v>12016.38</v>
      </c>
      <c r="M19" s="21">
        <v>1827</v>
      </c>
      <c r="N19" s="23">
        <v>45030</v>
      </c>
      <c r="O19" s="30" t="s">
        <v>61</v>
      </c>
      <c r="R19" s="17"/>
    </row>
    <row r="20" spans="1:19" s="24" customFormat="1" ht="25.95" customHeight="1" x14ac:dyDescent="0.2">
      <c r="A20" s="17">
        <v>18</v>
      </c>
      <c r="B20" s="17">
        <v>11</v>
      </c>
      <c r="C20" s="18" t="s">
        <v>27</v>
      </c>
      <c r="D20" s="19">
        <v>1299.43</v>
      </c>
      <c r="E20" s="19">
        <v>6352.02</v>
      </c>
      <c r="F20" s="20">
        <f t="shared" si="2"/>
        <v>-0.79543043000494329</v>
      </c>
      <c r="G20" s="21">
        <v>233</v>
      </c>
      <c r="H20" s="22">
        <v>44</v>
      </c>
      <c r="I20" s="22">
        <f t="shared" si="1"/>
        <v>5.2954545454545459</v>
      </c>
      <c r="J20" s="17">
        <v>11</v>
      </c>
      <c r="K20" s="17">
        <v>2</v>
      </c>
      <c r="L20" s="19">
        <v>7845.35</v>
      </c>
      <c r="M20" s="21">
        <v>1284</v>
      </c>
      <c r="N20" s="23">
        <v>45030</v>
      </c>
      <c r="O20" s="30" t="s">
        <v>17</v>
      </c>
      <c r="R20" s="17"/>
    </row>
    <row r="21" spans="1:19" s="24" customFormat="1" ht="25.95" customHeight="1" x14ac:dyDescent="0.2">
      <c r="A21" s="17">
        <v>19</v>
      </c>
      <c r="B21" s="17">
        <v>16</v>
      </c>
      <c r="C21" s="25" t="s">
        <v>43</v>
      </c>
      <c r="D21" s="19">
        <v>1280.4100000000001</v>
      </c>
      <c r="E21" s="19">
        <v>2371.9</v>
      </c>
      <c r="F21" s="20">
        <f t="shared" si="2"/>
        <v>-0.46017538682069226</v>
      </c>
      <c r="G21" s="17">
        <v>189</v>
      </c>
      <c r="H21" s="22">
        <v>15</v>
      </c>
      <c r="I21" s="22">
        <f t="shared" si="1"/>
        <v>12.6</v>
      </c>
      <c r="J21" s="17">
        <v>4</v>
      </c>
      <c r="K21" s="17">
        <v>9</v>
      </c>
      <c r="L21" s="19">
        <v>127017.98</v>
      </c>
      <c r="M21" s="21">
        <v>19831</v>
      </c>
      <c r="N21" s="23">
        <v>44981</v>
      </c>
      <c r="O21" s="35" t="s">
        <v>17</v>
      </c>
      <c r="R21" s="17"/>
    </row>
    <row r="22" spans="1:19" s="24" customFormat="1" ht="25.95" customHeight="1" x14ac:dyDescent="0.2">
      <c r="A22" s="17">
        <v>20</v>
      </c>
      <c r="B22" s="17">
        <v>21</v>
      </c>
      <c r="C22" s="18" t="s">
        <v>36</v>
      </c>
      <c r="D22" s="19">
        <v>1082.4000000000001</v>
      </c>
      <c r="E22" s="19">
        <v>1434.4499999999998</v>
      </c>
      <c r="F22" s="20">
        <f t="shared" si="2"/>
        <v>-0.24542507581302922</v>
      </c>
      <c r="G22" s="21">
        <v>166</v>
      </c>
      <c r="H22" s="22">
        <v>9</v>
      </c>
      <c r="I22" s="22">
        <f t="shared" si="1"/>
        <v>18.444444444444443</v>
      </c>
      <c r="J22" s="17">
        <v>2</v>
      </c>
      <c r="K22" s="17">
        <v>8</v>
      </c>
      <c r="L22" s="19">
        <v>225808.92000000004</v>
      </c>
      <c r="M22" s="21">
        <v>35379</v>
      </c>
      <c r="N22" s="23">
        <v>44988</v>
      </c>
      <c r="O22" s="30" t="s">
        <v>39</v>
      </c>
      <c r="R22" s="17"/>
    </row>
    <row r="23" spans="1:19" s="24" customFormat="1" ht="25.95" customHeight="1" x14ac:dyDescent="0.2">
      <c r="A23" s="17">
        <v>21</v>
      </c>
      <c r="B23" s="6">
        <v>18</v>
      </c>
      <c r="C23" s="13" t="s">
        <v>79</v>
      </c>
      <c r="D23" s="8">
        <v>883</v>
      </c>
      <c r="E23" s="8">
        <v>1918.1</v>
      </c>
      <c r="F23" s="20">
        <f t="shared" si="2"/>
        <v>-0.53964861060424374</v>
      </c>
      <c r="G23" s="6">
        <v>256</v>
      </c>
      <c r="H23" s="6">
        <v>13</v>
      </c>
      <c r="I23" s="22">
        <f t="shared" si="1"/>
        <v>19.692307692307693</v>
      </c>
      <c r="J23" s="6">
        <v>4</v>
      </c>
      <c r="K23" s="6">
        <v>5</v>
      </c>
      <c r="L23" s="8">
        <v>43490</v>
      </c>
      <c r="M23" s="10">
        <v>4953</v>
      </c>
      <c r="N23" s="12">
        <v>45012</v>
      </c>
      <c r="O23" s="34" t="s">
        <v>68</v>
      </c>
      <c r="R23" s="17"/>
    </row>
    <row r="24" spans="1:19" s="24" customFormat="1" ht="25.95" customHeight="1" x14ac:dyDescent="0.2">
      <c r="A24" s="17">
        <v>22</v>
      </c>
      <c r="B24" s="6" t="s">
        <v>31</v>
      </c>
      <c r="C24" s="13" t="s">
        <v>84</v>
      </c>
      <c r="D24" s="8">
        <v>819.5</v>
      </c>
      <c r="E24" s="8" t="s">
        <v>18</v>
      </c>
      <c r="F24" s="9" t="s">
        <v>18</v>
      </c>
      <c r="G24" s="6">
        <v>271</v>
      </c>
      <c r="H24" s="6">
        <v>10</v>
      </c>
      <c r="I24" s="22">
        <f t="shared" si="1"/>
        <v>27.1</v>
      </c>
      <c r="J24" s="6">
        <v>5</v>
      </c>
      <c r="K24" s="6">
        <v>1</v>
      </c>
      <c r="L24" s="8">
        <v>819.5</v>
      </c>
      <c r="M24" s="10">
        <v>271</v>
      </c>
      <c r="N24" s="12">
        <v>45037</v>
      </c>
      <c r="O24" s="6" t="s">
        <v>83</v>
      </c>
      <c r="R24" s="17"/>
    </row>
    <row r="25" spans="1:19" s="27" customFormat="1" ht="25.95" customHeight="1" x14ac:dyDescent="0.2">
      <c r="A25" s="17">
        <v>23</v>
      </c>
      <c r="B25" s="6" t="s">
        <v>57</v>
      </c>
      <c r="C25" s="7" t="s">
        <v>58</v>
      </c>
      <c r="D25" s="8">
        <v>768.5</v>
      </c>
      <c r="E25" s="8" t="s">
        <v>18</v>
      </c>
      <c r="F25" s="9" t="s">
        <v>18</v>
      </c>
      <c r="G25" s="10">
        <v>121</v>
      </c>
      <c r="H25" s="11">
        <v>5</v>
      </c>
      <c r="I25" s="22">
        <f>G25/H25</f>
        <v>24.2</v>
      </c>
      <c r="J25" s="6">
        <v>5</v>
      </c>
      <c r="K25" s="6">
        <v>0</v>
      </c>
      <c r="L25" s="8">
        <v>768.5</v>
      </c>
      <c r="M25" s="10">
        <v>121</v>
      </c>
      <c r="N25" s="12" t="s">
        <v>59</v>
      </c>
      <c r="O25" s="31" t="s">
        <v>16</v>
      </c>
      <c r="R25" s="17"/>
      <c r="S25" s="24"/>
    </row>
    <row r="26" spans="1:19" s="27" customFormat="1" ht="25.95" customHeight="1" x14ac:dyDescent="0.2">
      <c r="A26" s="17">
        <v>24</v>
      </c>
      <c r="B26" s="6">
        <v>24</v>
      </c>
      <c r="C26" s="13" t="s">
        <v>80</v>
      </c>
      <c r="D26" s="8">
        <v>621.20000000000005</v>
      </c>
      <c r="E26" s="8">
        <v>904.8</v>
      </c>
      <c r="F26" s="20">
        <f>(D26-E26)/E26</f>
        <v>-0.3134394341290892</v>
      </c>
      <c r="G26" s="6">
        <v>94</v>
      </c>
      <c r="H26" s="6">
        <v>7</v>
      </c>
      <c r="I26" s="22">
        <f>G26/H26</f>
        <v>13.428571428571429</v>
      </c>
      <c r="J26" s="6">
        <v>3</v>
      </c>
      <c r="K26" s="6">
        <v>5</v>
      </c>
      <c r="L26" s="8">
        <v>8550</v>
      </c>
      <c r="M26" s="10">
        <v>1575</v>
      </c>
      <c r="N26" s="12">
        <v>45012</v>
      </c>
      <c r="O26" s="34" t="s">
        <v>68</v>
      </c>
      <c r="R26" s="17"/>
      <c r="S26" s="24"/>
    </row>
    <row r="27" spans="1:19" s="27" customFormat="1" ht="25.95" customHeight="1" x14ac:dyDescent="0.2">
      <c r="A27" s="17">
        <v>25</v>
      </c>
      <c r="B27" s="17">
        <v>13</v>
      </c>
      <c r="C27" s="18" t="s">
        <v>42</v>
      </c>
      <c r="D27" s="19">
        <v>527.69000000000005</v>
      </c>
      <c r="E27" s="19">
        <v>3197.33</v>
      </c>
      <c r="F27" s="20">
        <f>(D27-E27)/E27</f>
        <v>-0.83495916905668166</v>
      </c>
      <c r="G27" s="21">
        <v>102</v>
      </c>
      <c r="H27" s="22">
        <v>15</v>
      </c>
      <c r="I27" s="22">
        <f t="shared" ref="I27:I51" si="3">G27/H27</f>
        <v>6.8</v>
      </c>
      <c r="J27" s="17">
        <v>2</v>
      </c>
      <c r="K27" s="17">
        <v>12</v>
      </c>
      <c r="L27" s="19">
        <v>324815.45</v>
      </c>
      <c r="M27" s="21">
        <v>64376</v>
      </c>
      <c r="N27" s="23">
        <v>44960</v>
      </c>
      <c r="O27" s="30" t="s">
        <v>14</v>
      </c>
      <c r="R27" s="17"/>
      <c r="S27" s="24"/>
    </row>
    <row r="28" spans="1:19" s="27" customFormat="1" ht="25.95" customHeight="1" x14ac:dyDescent="0.2">
      <c r="A28" s="17">
        <v>26</v>
      </c>
      <c r="B28" s="6" t="s">
        <v>31</v>
      </c>
      <c r="C28" s="7" t="s">
        <v>94</v>
      </c>
      <c r="D28" s="8">
        <v>472.2</v>
      </c>
      <c r="E28" s="8" t="s">
        <v>18</v>
      </c>
      <c r="F28" s="9" t="s">
        <v>18</v>
      </c>
      <c r="G28" s="10">
        <v>73</v>
      </c>
      <c r="H28" s="11">
        <v>1</v>
      </c>
      <c r="I28" s="22">
        <f>G28/H28</f>
        <v>73</v>
      </c>
      <c r="J28" s="6">
        <v>1</v>
      </c>
      <c r="K28" s="6">
        <v>1</v>
      </c>
      <c r="L28" s="8">
        <v>472.2</v>
      </c>
      <c r="M28" s="10">
        <v>73</v>
      </c>
      <c r="N28" s="12">
        <v>45043</v>
      </c>
      <c r="O28" s="31" t="s">
        <v>95</v>
      </c>
      <c r="R28" s="17"/>
      <c r="S28" s="24"/>
    </row>
    <row r="29" spans="1:19" s="27" customFormat="1" ht="25.95" customHeight="1" x14ac:dyDescent="0.2">
      <c r="A29" s="17">
        <v>27</v>
      </c>
      <c r="B29" s="17">
        <v>20</v>
      </c>
      <c r="C29" s="25" t="s">
        <v>44</v>
      </c>
      <c r="D29" s="19">
        <v>409.06</v>
      </c>
      <c r="E29" s="19">
        <v>1660.38</v>
      </c>
      <c r="F29" s="20">
        <f>(D29-E29)/E29</f>
        <v>-0.75363471012659755</v>
      </c>
      <c r="G29" s="17">
        <v>93</v>
      </c>
      <c r="H29" s="22">
        <v>9</v>
      </c>
      <c r="I29" s="22">
        <f t="shared" si="3"/>
        <v>10.333333333333334</v>
      </c>
      <c r="J29" s="17">
        <v>2</v>
      </c>
      <c r="K29" s="17">
        <v>18</v>
      </c>
      <c r="L29" s="19">
        <v>1044473.39</v>
      </c>
      <c r="M29" s="21">
        <v>194367</v>
      </c>
      <c r="N29" s="23">
        <v>44916</v>
      </c>
      <c r="O29" s="35" t="s">
        <v>47</v>
      </c>
    </row>
    <row r="30" spans="1:19" ht="25.95" customHeight="1" x14ac:dyDescent="0.2">
      <c r="A30" s="17">
        <v>28</v>
      </c>
      <c r="B30" s="9" t="s">
        <v>18</v>
      </c>
      <c r="C30" s="13" t="s">
        <v>65</v>
      </c>
      <c r="D30" s="32">
        <v>400</v>
      </c>
      <c r="E30" s="8" t="s">
        <v>18</v>
      </c>
      <c r="F30" s="9" t="s">
        <v>18</v>
      </c>
      <c r="G30" s="33">
        <v>80</v>
      </c>
      <c r="H30" s="10">
        <v>1</v>
      </c>
      <c r="I30" s="22">
        <f t="shared" si="3"/>
        <v>80</v>
      </c>
      <c r="J30" s="10">
        <v>1</v>
      </c>
      <c r="K30" s="9" t="s">
        <v>18</v>
      </c>
      <c r="L30" s="33">
        <v>2675850.29</v>
      </c>
      <c r="M30" s="33">
        <v>354244</v>
      </c>
      <c r="N30" s="12">
        <v>44911</v>
      </c>
      <c r="O30" s="30" t="s">
        <v>40</v>
      </c>
    </row>
    <row r="31" spans="1:19" ht="25.95" customHeight="1" x14ac:dyDescent="0.2">
      <c r="A31" s="17">
        <v>29</v>
      </c>
      <c r="B31" s="6">
        <v>19</v>
      </c>
      <c r="C31" s="13" t="s">
        <v>82</v>
      </c>
      <c r="D31" s="8">
        <v>328.35</v>
      </c>
      <c r="E31" s="8">
        <v>1669.9</v>
      </c>
      <c r="F31" s="20">
        <f t="shared" ref="F31:F37" si="4">(D31-E31)/E31</f>
        <v>-0.80337145936882459</v>
      </c>
      <c r="G31" s="6">
        <v>64</v>
      </c>
      <c r="H31" s="6">
        <v>3</v>
      </c>
      <c r="I31" s="22">
        <f t="shared" si="3"/>
        <v>21.333333333333332</v>
      </c>
      <c r="J31" s="6">
        <v>3</v>
      </c>
      <c r="K31" s="6">
        <v>3</v>
      </c>
      <c r="L31" s="8">
        <v>6126.9400000000005</v>
      </c>
      <c r="M31" s="10">
        <v>1125</v>
      </c>
      <c r="N31" s="12">
        <v>45023</v>
      </c>
      <c r="O31" s="6" t="s">
        <v>83</v>
      </c>
    </row>
    <row r="32" spans="1:19" ht="25.95" customHeight="1" x14ac:dyDescent="0.2">
      <c r="A32" s="17">
        <v>30</v>
      </c>
      <c r="B32" s="17">
        <v>34</v>
      </c>
      <c r="C32" s="18" t="s">
        <v>38</v>
      </c>
      <c r="D32" s="19">
        <v>303.60000000000002</v>
      </c>
      <c r="E32" s="19">
        <v>303.10000000000002</v>
      </c>
      <c r="F32" s="20">
        <f t="shared" si="4"/>
        <v>1.649620587264929E-3</v>
      </c>
      <c r="G32" s="21">
        <v>56</v>
      </c>
      <c r="H32" s="22">
        <v>3</v>
      </c>
      <c r="I32" s="22">
        <f t="shared" si="3"/>
        <v>18.666666666666668</v>
      </c>
      <c r="J32" s="17">
        <v>1</v>
      </c>
      <c r="K32" s="17" t="s">
        <v>18</v>
      </c>
      <c r="L32" s="19">
        <v>35386.199999999997</v>
      </c>
      <c r="M32" s="21">
        <v>5686</v>
      </c>
      <c r="N32" s="23">
        <v>44960</v>
      </c>
      <c r="O32" s="30" t="s">
        <v>40</v>
      </c>
    </row>
    <row r="33" spans="1:15" ht="25.95" customHeight="1" x14ac:dyDescent="0.2">
      <c r="A33" s="17">
        <v>31</v>
      </c>
      <c r="B33" s="17">
        <v>37</v>
      </c>
      <c r="C33" s="18" t="s">
        <v>29</v>
      </c>
      <c r="D33" s="19">
        <v>249</v>
      </c>
      <c r="E33" s="19">
        <v>202.7</v>
      </c>
      <c r="F33" s="20">
        <f t="shared" si="4"/>
        <v>0.22841637888505187</v>
      </c>
      <c r="G33" s="21">
        <v>79</v>
      </c>
      <c r="H33" s="22">
        <v>4</v>
      </c>
      <c r="I33" s="22">
        <f t="shared" si="3"/>
        <v>19.75</v>
      </c>
      <c r="J33" s="17">
        <v>3</v>
      </c>
      <c r="K33" s="17">
        <v>5</v>
      </c>
      <c r="L33" s="19">
        <v>11712.6</v>
      </c>
      <c r="M33" s="21">
        <v>2154</v>
      </c>
      <c r="N33" s="23">
        <v>45009</v>
      </c>
      <c r="O33" s="30" t="s">
        <v>12</v>
      </c>
    </row>
    <row r="34" spans="1:15" ht="25.95" customHeight="1" x14ac:dyDescent="0.2">
      <c r="A34" s="17">
        <v>32</v>
      </c>
      <c r="B34" s="17">
        <v>23</v>
      </c>
      <c r="C34" s="18" t="s">
        <v>32</v>
      </c>
      <c r="D34" s="19">
        <v>226.7</v>
      </c>
      <c r="E34" s="19">
        <v>1044.4000000000001</v>
      </c>
      <c r="F34" s="20">
        <f t="shared" si="4"/>
        <v>-0.78293757181156642</v>
      </c>
      <c r="G34" s="21">
        <v>33</v>
      </c>
      <c r="H34" s="22">
        <v>3</v>
      </c>
      <c r="I34" s="22">
        <f t="shared" si="3"/>
        <v>11</v>
      </c>
      <c r="J34" s="17">
        <v>2</v>
      </c>
      <c r="K34" s="17" t="s">
        <v>18</v>
      </c>
      <c r="L34" s="19">
        <v>39547.480000000003</v>
      </c>
      <c r="M34" s="21">
        <v>6714</v>
      </c>
      <c r="N34" s="23">
        <v>44678</v>
      </c>
      <c r="O34" s="30" t="s">
        <v>16</v>
      </c>
    </row>
    <row r="35" spans="1:15" ht="25.95" customHeight="1" x14ac:dyDescent="0.2">
      <c r="A35" s="17">
        <v>33</v>
      </c>
      <c r="B35" s="17">
        <v>29</v>
      </c>
      <c r="C35" s="18" t="s">
        <v>37</v>
      </c>
      <c r="D35" s="19">
        <v>221</v>
      </c>
      <c r="E35" s="19">
        <v>566</v>
      </c>
      <c r="F35" s="20">
        <f t="shared" si="4"/>
        <v>-0.60954063604240283</v>
      </c>
      <c r="G35" s="21">
        <v>41</v>
      </c>
      <c r="H35" s="22">
        <v>2</v>
      </c>
      <c r="I35" s="22">
        <f t="shared" si="3"/>
        <v>20.5</v>
      </c>
      <c r="J35" s="17">
        <v>2</v>
      </c>
      <c r="K35" s="17">
        <v>10</v>
      </c>
      <c r="L35" s="19">
        <v>274716.63</v>
      </c>
      <c r="M35" s="21">
        <v>46055</v>
      </c>
      <c r="N35" s="23">
        <v>44973</v>
      </c>
      <c r="O35" s="30" t="s">
        <v>13</v>
      </c>
    </row>
    <row r="36" spans="1:15" ht="25.95" customHeight="1" x14ac:dyDescent="0.2">
      <c r="A36" s="17">
        <v>34</v>
      </c>
      <c r="B36" s="6">
        <v>30</v>
      </c>
      <c r="C36" s="13" t="s">
        <v>75</v>
      </c>
      <c r="D36" s="8">
        <v>218.3</v>
      </c>
      <c r="E36" s="8">
        <v>562.4</v>
      </c>
      <c r="F36" s="20">
        <f t="shared" si="4"/>
        <v>-0.61184210526315785</v>
      </c>
      <c r="G36" s="6">
        <v>38</v>
      </c>
      <c r="H36" s="6">
        <v>3</v>
      </c>
      <c r="I36" s="22">
        <f t="shared" si="3"/>
        <v>12.666666666666666</v>
      </c>
      <c r="J36" s="6">
        <v>3</v>
      </c>
      <c r="K36" s="6">
        <v>5</v>
      </c>
      <c r="L36" s="8">
        <v>9053</v>
      </c>
      <c r="M36" s="10">
        <v>1544</v>
      </c>
      <c r="N36" s="12">
        <v>45012</v>
      </c>
      <c r="O36" s="34" t="s">
        <v>68</v>
      </c>
    </row>
    <row r="37" spans="1:15" ht="25.95" customHeight="1" x14ac:dyDescent="0.2">
      <c r="A37" s="17">
        <v>35</v>
      </c>
      <c r="B37" s="6">
        <v>36</v>
      </c>
      <c r="C37" s="13" t="s">
        <v>76</v>
      </c>
      <c r="D37" s="8">
        <v>208</v>
      </c>
      <c r="E37" s="8">
        <v>220.8</v>
      </c>
      <c r="F37" s="20">
        <f t="shared" si="4"/>
        <v>-5.7971014492753672E-2</v>
      </c>
      <c r="G37" s="6">
        <v>43</v>
      </c>
      <c r="H37" s="6">
        <v>3</v>
      </c>
      <c r="I37" s="22">
        <f t="shared" si="3"/>
        <v>14.333333333333334</v>
      </c>
      <c r="J37" s="6">
        <v>2</v>
      </c>
      <c r="K37" s="6">
        <v>5</v>
      </c>
      <c r="L37" s="8">
        <v>18981</v>
      </c>
      <c r="M37" s="10">
        <v>2136</v>
      </c>
      <c r="N37" s="12">
        <v>45012</v>
      </c>
      <c r="O37" s="34" t="s">
        <v>68</v>
      </c>
    </row>
    <row r="38" spans="1:15" ht="25.95" customHeight="1" x14ac:dyDescent="0.2">
      <c r="A38" s="17">
        <v>36</v>
      </c>
      <c r="B38" s="6" t="s">
        <v>18</v>
      </c>
      <c r="C38" s="13" t="s">
        <v>77</v>
      </c>
      <c r="D38" s="8">
        <v>187</v>
      </c>
      <c r="E38" s="8" t="s">
        <v>18</v>
      </c>
      <c r="F38" s="8" t="s">
        <v>18</v>
      </c>
      <c r="G38" s="6">
        <v>58</v>
      </c>
      <c r="H38" s="6">
        <v>2</v>
      </c>
      <c r="I38" s="22">
        <f t="shared" si="3"/>
        <v>29</v>
      </c>
      <c r="J38" s="6">
        <v>2</v>
      </c>
      <c r="K38" s="6" t="s">
        <v>18</v>
      </c>
      <c r="L38" s="8">
        <v>388</v>
      </c>
      <c r="M38" s="10">
        <v>92</v>
      </c>
      <c r="N38" s="12">
        <v>45026</v>
      </c>
      <c r="O38" s="34" t="s">
        <v>68</v>
      </c>
    </row>
    <row r="39" spans="1:15" ht="25.95" customHeight="1" x14ac:dyDescent="0.2">
      <c r="A39" s="17">
        <v>37</v>
      </c>
      <c r="B39" s="6">
        <v>31</v>
      </c>
      <c r="C39" s="13" t="s">
        <v>78</v>
      </c>
      <c r="D39" s="8">
        <v>177.7</v>
      </c>
      <c r="E39" s="8">
        <v>521.79999999999995</v>
      </c>
      <c r="F39" s="20">
        <f>(D39-E39)/E39</f>
        <v>-0.65944806439248749</v>
      </c>
      <c r="G39" s="6">
        <v>28</v>
      </c>
      <c r="H39" s="6">
        <v>2</v>
      </c>
      <c r="I39" s="22">
        <f t="shared" si="3"/>
        <v>14</v>
      </c>
      <c r="J39" s="6">
        <v>2</v>
      </c>
      <c r="K39" s="6">
        <v>5</v>
      </c>
      <c r="L39" s="8">
        <v>21766</v>
      </c>
      <c r="M39" s="10">
        <v>2584</v>
      </c>
      <c r="N39" s="12">
        <v>45012</v>
      </c>
      <c r="O39" s="34" t="s">
        <v>68</v>
      </c>
    </row>
    <row r="40" spans="1:15" ht="25.95" customHeight="1" x14ac:dyDescent="0.2">
      <c r="A40" s="17">
        <v>38</v>
      </c>
      <c r="B40" s="17">
        <v>27</v>
      </c>
      <c r="C40" s="18" t="s">
        <v>35</v>
      </c>
      <c r="D40" s="19">
        <v>151</v>
      </c>
      <c r="E40" s="19">
        <v>614</v>
      </c>
      <c r="F40" s="20">
        <f>(D40-E40)/E40</f>
        <v>-0.75407166123778502</v>
      </c>
      <c r="G40" s="21">
        <v>36</v>
      </c>
      <c r="H40" s="22">
        <v>7</v>
      </c>
      <c r="I40" s="22">
        <f t="shared" si="3"/>
        <v>5.1428571428571432</v>
      </c>
      <c r="J40" s="17">
        <v>2</v>
      </c>
      <c r="K40" s="17">
        <v>2</v>
      </c>
      <c r="L40" s="19">
        <v>764.6</v>
      </c>
      <c r="M40" s="21">
        <v>152</v>
      </c>
      <c r="N40" s="23">
        <v>45030</v>
      </c>
      <c r="O40" s="30" t="s">
        <v>30</v>
      </c>
    </row>
    <row r="41" spans="1:15" ht="25.95" customHeight="1" x14ac:dyDescent="0.2">
      <c r="A41" s="17">
        <v>39</v>
      </c>
      <c r="B41" s="6">
        <v>39</v>
      </c>
      <c r="C41" s="13" t="s">
        <v>73</v>
      </c>
      <c r="D41" s="8">
        <v>85.5</v>
      </c>
      <c r="E41" s="8">
        <v>92</v>
      </c>
      <c r="F41" s="20">
        <f>(D41-E41)/E41</f>
        <v>-7.0652173913043473E-2</v>
      </c>
      <c r="G41" s="6">
        <v>17</v>
      </c>
      <c r="H41" s="6">
        <v>3</v>
      </c>
      <c r="I41" s="22">
        <f t="shared" si="3"/>
        <v>5.666666666666667</v>
      </c>
      <c r="J41" s="6">
        <v>2</v>
      </c>
      <c r="K41" s="6">
        <v>5</v>
      </c>
      <c r="L41" s="8">
        <v>944</v>
      </c>
      <c r="M41" s="10">
        <v>191</v>
      </c>
      <c r="N41" s="12">
        <v>45012</v>
      </c>
      <c r="O41" s="34" t="s">
        <v>68</v>
      </c>
    </row>
    <row r="42" spans="1:15" ht="25.95" customHeight="1" x14ac:dyDescent="0.2">
      <c r="A42" s="17">
        <v>40</v>
      </c>
      <c r="B42" s="6" t="s">
        <v>18</v>
      </c>
      <c r="C42" s="13" t="s">
        <v>74</v>
      </c>
      <c r="D42" s="8">
        <v>72</v>
      </c>
      <c r="E42" s="8" t="s">
        <v>18</v>
      </c>
      <c r="F42" s="8" t="s">
        <v>18</v>
      </c>
      <c r="G42" s="6">
        <v>15</v>
      </c>
      <c r="H42" s="6">
        <v>1</v>
      </c>
      <c r="I42" s="22">
        <f t="shared" si="3"/>
        <v>15</v>
      </c>
      <c r="J42" s="6">
        <v>1</v>
      </c>
      <c r="K42" s="6" t="s">
        <v>18</v>
      </c>
      <c r="L42" s="8">
        <v>624</v>
      </c>
      <c r="M42" s="10">
        <v>160</v>
      </c>
      <c r="N42" s="12">
        <v>42832</v>
      </c>
      <c r="O42" s="34" t="s">
        <v>68</v>
      </c>
    </row>
    <row r="43" spans="1:15" ht="25.95" customHeight="1" x14ac:dyDescent="0.2">
      <c r="A43" s="17">
        <v>41</v>
      </c>
      <c r="B43" s="6" t="s">
        <v>18</v>
      </c>
      <c r="C43" s="13" t="s">
        <v>81</v>
      </c>
      <c r="D43" s="8">
        <v>64.5</v>
      </c>
      <c r="E43" s="8" t="s">
        <v>18</v>
      </c>
      <c r="F43" s="8" t="s">
        <v>18</v>
      </c>
      <c r="G43" s="6">
        <v>10</v>
      </c>
      <c r="H43" s="6">
        <v>3</v>
      </c>
      <c r="I43" s="22">
        <f t="shared" si="3"/>
        <v>3.3333333333333335</v>
      </c>
      <c r="J43" s="6">
        <v>2</v>
      </c>
      <c r="K43" s="6" t="s">
        <v>18</v>
      </c>
      <c r="L43" s="8">
        <v>723</v>
      </c>
      <c r="M43" s="10">
        <v>146</v>
      </c>
      <c r="N43" s="12">
        <v>45012</v>
      </c>
      <c r="O43" s="34" t="s">
        <v>68</v>
      </c>
    </row>
    <row r="44" spans="1:15" ht="25.95" customHeight="1" x14ac:dyDescent="0.2">
      <c r="A44" s="17">
        <v>42</v>
      </c>
      <c r="B44" s="6" t="s">
        <v>18</v>
      </c>
      <c r="C44" s="13" t="s">
        <v>69</v>
      </c>
      <c r="D44" s="8">
        <v>58</v>
      </c>
      <c r="E44" s="8" t="s">
        <v>18</v>
      </c>
      <c r="F44" s="8" t="s">
        <v>18</v>
      </c>
      <c r="G44" s="6">
        <v>10</v>
      </c>
      <c r="H44" s="6">
        <v>1</v>
      </c>
      <c r="I44" s="22">
        <f t="shared" si="3"/>
        <v>10</v>
      </c>
      <c r="J44" s="6">
        <v>1</v>
      </c>
      <c r="K44" s="6" t="s">
        <v>18</v>
      </c>
      <c r="L44" s="8">
        <v>115</v>
      </c>
      <c r="M44" s="10">
        <v>24</v>
      </c>
      <c r="N44" s="12">
        <v>45012</v>
      </c>
      <c r="O44" s="34" t="s">
        <v>68</v>
      </c>
    </row>
    <row r="45" spans="1:15" ht="25.95" customHeight="1" x14ac:dyDescent="0.2">
      <c r="A45" s="17">
        <v>43</v>
      </c>
      <c r="B45" s="6" t="s">
        <v>18</v>
      </c>
      <c r="C45" s="13" t="s">
        <v>70</v>
      </c>
      <c r="D45" s="8">
        <v>49</v>
      </c>
      <c r="E45" s="8" t="s">
        <v>18</v>
      </c>
      <c r="F45" s="8" t="s">
        <v>18</v>
      </c>
      <c r="G45" s="6">
        <v>9</v>
      </c>
      <c r="H45" s="6">
        <v>1</v>
      </c>
      <c r="I45" s="22">
        <f t="shared" si="3"/>
        <v>9</v>
      </c>
      <c r="J45" s="6">
        <v>1</v>
      </c>
      <c r="K45" s="6" t="s">
        <v>18</v>
      </c>
      <c r="L45" s="8">
        <v>14497</v>
      </c>
      <c r="M45" s="10">
        <v>2984</v>
      </c>
      <c r="N45" s="12">
        <v>43560</v>
      </c>
      <c r="O45" s="34" t="s">
        <v>68</v>
      </c>
    </row>
    <row r="46" spans="1:15" ht="25.95" customHeight="1" x14ac:dyDescent="0.2">
      <c r="A46" s="17">
        <v>44</v>
      </c>
      <c r="B46" s="6">
        <v>42</v>
      </c>
      <c r="C46" s="13" t="s">
        <v>71</v>
      </c>
      <c r="D46" s="8">
        <v>36</v>
      </c>
      <c r="E46" s="8">
        <v>64</v>
      </c>
      <c r="F46" s="20">
        <f>(D46-E46)/E46</f>
        <v>-0.4375</v>
      </c>
      <c r="G46" s="6">
        <v>8</v>
      </c>
      <c r="H46" s="6">
        <v>4</v>
      </c>
      <c r="I46" s="22">
        <f t="shared" si="3"/>
        <v>2</v>
      </c>
      <c r="J46" s="6">
        <v>2</v>
      </c>
      <c r="K46" s="6">
        <v>5</v>
      </c>
      <c r="L46" s="8">
        <v>679</v>
      </c>
      <c r="M46" s="10">
        <v>135</v>
      </c>
      <c r="N46" s="12">
        <v>45012</v>
      </c>
      <c r="O46" s="34" t="s">
        <v>68</v>
      </c>
    </row>
    <row r="47" spans="1:15" ht="25.95" customHeight="1" x14ac:dyDescent="0.2">
      <c r="A47" s="17">
        <v>45</v>
      </c>
      <c r="B47" s="6">
        <v>14</v>
      </c>
      <c r="C47" s="13" t="s">
        <v>45</v>
      </c>
      <c r="D47" s="8">
        <v>34.1</v>
      </c>
      <c r="E47" s="8">
        <v>3009.3599999999997</v>
      </c>
      <c r="F47" s="20">
        <f>(D47-E47)/E47</f>
        <v>-0.98866868702980037</v>
      </c>
      <c r="G47" s="6">
        <v>8</v>
      </c>
      <c r="H47" s="6">
        <v>2</v>
      </c>
      <c r="I47" s="22">
        <f t="shared" si="3"/>
        <v>4</v>
      </c>
      <c r="J47" s="6">
        <v>1</v>
      </c>
      <c r="K47" s="6">
        <v>4</v>
      </c>
      <c r="L47" s="8">
        <v>37325.81</v>
      </c>
      <c r="M47" s="10">
        <v>7597</v>
      </c>
      <c r="N47" s="12">
        <v>45016</v>
      </c>
      <c r="O47" s="6" t="s">
        <v>48</v>
      </c>
    </row>
    <row r="48" spans="1:15" ht="25.95" customHeight="1" x14ac:dyDescent="0.2">
      <c r="A48" s="17">
        <v>46</v>
      </c>
      <c r="B48" s="17">
        <v>25</v>
      </c>
      <c r="C48" s="18" t="s">
        <v>33</v>
      </c>
      <c r="D48" s="19">
        <v>24.4</v>
      </c>
      <c r="E48" s="19">
        <v>821.3</v>
      </c>
      <c r="F48" s="20">
        <f>(D48-E48)/E48</f>
        <v>-0.97029100206988927</v>
      </c>
      <c r="G48" s="21">
        <v>5</v>
      </c>
      <c r="H48" s="22">
        <v>3</v>
      </c>
      <c r="I48" s="22">
        <f t="shared" si="3"/>
        <v>1.6666666666666667</v>
      </c>
      <c r="J48" s="17">
        <v>1</v>
      </c>
      <c r="K48" s="17">
        <v>6</v>
      </c>
      <c r="L48" s="19">
        <v>64538.64</v>
      </c>
      <c r="M48" s="21">
        <v>11751</v>
      </c>
      <c r="N48" s="23">
        <v>45002</v>
      </c>
      <c r="O48" s="30" t="s">
        <v>13</v>
      </c>
    </row>
    <row r="49" spans="1:15" ht="25.95" customHeight="1" x14ac:dyDescent="0.2">
      <c r="A49" s="17">
        <v>47</v>
      </c>
      <c r="B49" s="6" t="s">
        <v>18</v>
      </c>
      <c r="C49" s="13" t="s">
        <v>72</v>
      </c>
      <c r="D49" s="8">
        <v>20.3</v>
      </c>
      <c r="E49" s="8" t="s">
        <v>18</v>
      </c>
      <c r="F49" s="8" t="s">
        <v>18</v>
      </c>
      <c r="G49" s="6">
        <v>3</v>
      </c>
      <c r="H49" s="6">
        <v>1</v>
      </c>
      <c r="I49" s="22">
        <f t="shared" si="3"/>
        <v>3</v>
      </c>
      <c r="J49" s="6">
        <v>1</v>
      </c>
      <c r="K49" s="6" t="s">
        <v>18</v>
      </c>
      <c r="L49" s="8">
        <v>126200</v>
      </c>
      <c r="M49" s="10">
        <v>18951</v>
      </c>
      <c r="N49" s="12">
        <v>44967</v>
      </c>
      <c r="O49" s="34" t="s">
        <v>68</v>
      </c>
    </row>
    <row r="50" spans="1:15" ht="25.95" customHeight="1" x14ac:dyDescent="0.2">
      <c r="A50" s="17">
        <v>48</v>
      </c>
      <c r="B50" s="17">
        <v>28</v>
      </c>
      <c r="C50" s="18" t="s">
        <v>34</v>
      </c>
      <c r="D50" s="19">
        <v>15</v>
      </c>
      <c r="E50" s="19">
        <v>603.85</v>
      </c>
      <c r="F50" s="20">
        <f>(D50-E50)/E50</f>
        <v>-0.97515939388921091</v>
      </c>
      <c r="G50" s="21">
        <v>3</v>
      </c>
      <c r="H50" s="22">
        <v>1</v>
      </c>
      <c r="I50" s="22">
        <f t="shared" si="3"/>
        <v>3</v>
      </c>
      <c r="J50" s="17">
        <v>1</v>
      </c>
      <c r="K50" s="17">
        <v>9</v>
      </c>
      <c r="L50" s="19">
        <v>71074.53</v>
      </c>
      <c r="M50" s="21">
        <v>14603</v>
      </c>
      <c r="N50" s="23">
        <v>44981</v>
      </c>
      <c r="O50" s="30" t="s">
        <v>16</v>
      </c>
    </row>
    <row r="51" spans="1:15" ht="25.95" customHeight="1" x14ac:dyDescent="0.2">
      <c r="A51" s="17">
        <v>49</v>
      </c>
      <c r="B51" s="9" t="s">
        <v>18</v>
      </c>
      <c r="C51" s="13" t="s">
        <v>63</v>
      </c>
      <c r="D51" s="28">
        <v>11</v>
      </c>
      <c r="E51" s="8" t="s">
        <v>18</v>
      </c>
      <c r="F51" s="8" t="s">
        <v>18</v>
      </c>
      <c r="G51" s="29">
        <v>4</v>
      </c>
      <c r="H51" s="10">
        <v>1</v>
      </c>
      <c r="I51" s="22">
        <f t="shared" si="3"/>
        <v>4</v>
      </c>
      <c r="J51" s="10">
        <v>1</v>
      </c>
      <c r="K51" s="9" t="s">
        <v>18</v>
      </c>
      <c r="L51" s="32">
        <v>2407.62</v>
      </c>
      <c r="M51" s="33">
        <v>392</v>
      </c>
      <c r="N51" s="12">
        <v>45016</v>
      </c>
      <c r="O51" s="34" t="s">
        <v>64</v>
      </c>
    </row>
    <row r="52" spans="1:15" ht="25.95" customHeight="1" x14ac:dyDescent="0.2">
      <c r="A52" s="48" t="s">
        <v>85</v>
      </c>
      <c r="B52" s="41" t="s">
        <v>85</v>
      </c>
      <c r="C52" s="46" t="s">
        <v>96</v>
      </c>
      <c r="D52" s="47">
        <f>SUBTOTAL(109,Table13[Pajamos 
(GBO)])</f>
        <v>269559.86999999994</v>
      </c>
      <c r="E52" s="49" t="s">
        <v>105</v>
      </c>
      <c r="F52" s="42">
        <f>(D52-E52)/E52</f>
        <v>-0.26749239122164387</v>
      </c>
      <c r="G52" s="43">
        <f>SUBTOTAL(109,Table13[Žiūrovų sk. 
(ADM)])</f>
        <v>47697</v>
      </c>
      <c r="H52" s="48"/>
      <c r="I52" s="48"/>
      <c r="J52" s="48"/>
      <c r="K52" s="48"/>
      <c r="L52" s="48"/>
      <c r="M52" s="48"/>
      <c r="N52" s="48"/>
      <c r="O52" s="48" t="s">
        <v>85</v>
      </c>
    </row>
    <row r="53" spans="1:15" ht="25.95" hidden="1" customHeight="1" x14ac:dyDescent="0.2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2"/>
      <c r="M53" s="1"/>
      <c r="N53" s="1"/>
      <c r="O53" s="1"/>
    </row>
    <row r="54" spans="1:15" ht="25.95" hidden="1" customHeight="1" x14ac:dyDescent="0.2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2"/>
      <c r="M54" s="1"/>
      <c r="N54" s="1"/>
      <c r="O54" s="1"/>
    </row>
    <row r="55" spans="1:15" ht="25.95" hidden="1" customHeight="1" x14ac:dyDescent="0.2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2"/>
      <c r="M55" s="1"/>
      <c r="N55" s="1"/>
      <c r="O55" s="1"/>
    </row>
    <row r="56" spans="1:15" ht="25.95" hidden="1" customHeight="1" x14ac:dyDescent="0.2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2"/>
      <c r="M56" s="1"/>
      <c r="N56" s="1"/>
      <c r="O56" s="1"/>
    </row>
    <row r="57" spans="1:15" ht="25.95" hidden="1" customHeight="1" x14ac:dyDescent="0.2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2"/>
      <c r="M57" s="1"/>
      <c r="N57" s="1"/>
      <c r="O57" s="1"/>
    </row>
    <row r="58" spans="1:15" ht="25.95" hidden="1" customHeight="1" x14ac:dyDescent="0.2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2"/>
      <c r="M58" s="1"/>
      <c r="N58" s="1"/>
      <c r="O58" s="1"/>
    </row>
    <row r="59" spans="1:15" ht="25.95" hidden="1" customHeight="1" x14ac:dyDescent="0.2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2"/>
      <c r="M59" s="1"/>
      <c r="N59" s="1"/>
      <c r="O59" s="1"/>
    </row>
    <row r="60" spans="1:15" ht="25.95" hidden="1" customHeight="1" x14ac:dyDescent="0.2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2"/>
      <c r="M60" s="1"/>
      <c r="N60" s="1"/>
      <c r="O60" s="1"/>
    </row>
    <row r="61" spans="1:15" ht="25.95" hidden="1" customHeight="1" x14ac:dyDescent="0.2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2"/>
      <c r="M61" s="1"/>
      <c r="N61" s="1"/>
      <c r="O61" s="1"/>
    </row>
    <row r="62" spans="1:15" ht="25.95" hidden="1" customHeight="1" x14ac:dyDescent="0.2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2"/>
      <c r="M62" s="1"/>
      <c r="N62" s="1"/>
      <c r="O62" s="1"/>
    </row>
    <row r="63" spans="1:15" ht="25.95" hidden="1" customHeight="1" x14ac:dyDescent="0.2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2"/>
      <c r="M63" s="1"/>
      <c r="N63" s="1"/>
      <c r="O63" s="1"/>
    </row>
    <row r="64" spans="1:15" ht="25.95" hidden="1" customHeight="1" x14ac:dyDescent="0.2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2"/>
      <c r="M64" s="1"/>
      <c r="N64" s="1"/>
      <c r="O64" s="1"/>
    </row>
    <row r="65" spans="6:6" s="1" customFormat="1" ht="25.95" hidden="1" customHeight="1" x14ac:dyDescent="0.2">
      <c r="F65" s="3"/>
    </row>
    <row r="66" spans="6:6" s="1" customFormat="1" ht="25.95" hidden="1" customHeight="1" x14ac:dyDescent="0.2">
      <c r="F66" s="3"/>
    </row>
    <row r="67" spans="6:6" s="1" customFormat="1" ht="25.95" hidden="1" customHeight="1" x14ac:dyDescent="0.2">
      <c r="F67" s="3"/>
    </row>
    <row r="68" spans="6:6" s="1" customFormat="1" ht="25.95" hidden="1" customHeight="1" x14ac:dyDescent="0.2">
      <c r="F68" s="3"/>
    </row>
    <row r="69" spans="6:6" s="1" customFormat="1" ht="0" hidden="1" customHeight="1" x14ac:dyDescent="0.2"/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F3 F30 F5 F7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07C75-E9E4-4818-A883-1C85B517E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E12EAC-E7C1-4DA6-BB07-B92749842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05.12-05.18</vt:lpstr>
      <vt:lpstr>05.05-05.11</vt:lpstr>
      <vt:lpstr>04.28-05.04</vt:lpstr>
      <vt:lpstr>04.21-04.27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2023-05-19T13:08:41Z</dcterms:modified>
</cp:coreProperties>
</file>